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/>
  <mc:AlternateContent xmlns:mc="http://schemas.openxmlformats.org/markup-compatibility/2006">
    <mc:Choice Requires="x15">
      <x15ac:absPath xmlns:x15ac="http://schemas.microsoft.com/office/spreadsheetml/2010/11/ac" url="C:\Users\svinka\Desktop\Černá za Bory - NEOCENĚNÉ\"/>
    </mc:Choice>
  </mc:AlternateContent>
  <bookViews>
    <workbookView xWindow="0" yWindow="0" windowWidth="19152" windowHeight="10284"/>
  </bookViews>
  <sheets>
    <sheet name="Rekapitulace stavby" sheetId="1" r:id="rId1"/>
    <sheet name="SO 01 - Příprava staveniště" sheetId="2" r:id="rId2"/>
    <sheet name="SO 102 - Zálivy BUS, chod..." sheetId="3" r:id="rId3"/>
    <sheet name="SO 301 - Odvodnění povrch..." sheetId="4" r:id="rId4"/>
    <sheet name="SO 401 - Veřejné osvětlení" sheetId="5" r:id="rId5"/>
    <sheet name="SO 402 - Úpravy Telefonic..." sheetId="6" r:id="rId6"/>
    <sheet name="SO 801 - Vegetační úpravy" sheetId="7" r:id="rId7"/>
    <sheet name="SO 000 - Vedlejší a ostan..." sheetId="8" r:id="rId8"/>
  </sheets>
  <definedNames>
    <definedName name="_xlnm.Print_Titles" localSheetId="0">'Rekapitulace stavby'!$81:$81</definedName>
    <definedName name="_xlnm.Print_Titles" localSheetId="7">'SO 000 - Vedlejší a ostan...'!$109:$109</definedName>
    <definedName name="_xlnm.Print_Titles" localSheetId="1">'SO 01 - Příprava staveniště'!$112:$112</definedName>
    <definedName name="_xlnm.Print_Titles" localSheetId="2">'SO 102 - Zálivy BUS, chod...'!$112:$112</definedName>
    <definedName name="_xlnm.Print_Titles" localSheetId="3">'SO 301 - Odvodnění povrch...'!$110:$110</definedName>
    <definedName name="_xlnm.Print_Titles" localSheetId="4">'SO 401 - Veřejné osvětlení'!$114:$114</definedName>
    <definedName name="_xlnm.Print_Titles" localSheetId="5">'SO 402 - Úpravy Telefonic...'!$111:$111</definedName>
    <definedName name="_xlnm.Print_Titles" localSheetId="6">'SO 801 - Vegetační úpravy'!$110:$110</definedName>
    <definedName name="_xlnm.Print_Area" localSheetId="0">'Rekapitulace stavby'!$C$4:$AP$66,'Rekapitulace stavby'!$C$72:$AP$94</definedName>
    <definedName name="_xlnm.Print_Area" localSheetId="7">'SO 000 - Vedlejší a ostan...'!$C$4:$Q$70,'SO 000 - Vedlejší a ostan...'!$C$76:$Q$93,'SO 000 - Vedlejší a ostan...'!$C$99:$Q$131</definedName>
    <definedName name="_xlnm.Print_Area" localSheetId="1">'SO 01 - Příprava staveniště'!$C$4:$Q$70,'SO 01 - Příprava staveniště'!$C$76:$Q$96,'SO 01 - Příprava staveniště'!$C$102:$Q$266</definedName>
    <definedName name="_xlnm.Print_Area" localSheetId="2">'SO 102 - Zálivy BUS, chod...'!$C$4:$Q$70,'SO 102 - Zálivy BUS, chod...'!$C$76:$Q$96,'SO 102 - Zálivy BUS, chod...'!$C$102:$Q$393</definedName>
    <definedName name="_xlnm.Print_Area" localSheetId="3">'SO 301 - Odvodnění povrch...'!$C$4:$Q$70,'SO 301 - Odvodnění povrch...'!$C$76:$Q$94,'SO 301 - Odvodnění povrch...'!$C$100:$Q$115</definedName>
    <definedName name="_xlnm.Print_Area" localSheetId="4">'SO 401 - Veřejné osvětlení'!$C$4:$Q$70,'SO 401 - Veřejné osvětlení'!$C$76:$Q$98,'SO 401 - Veřejné osvětlení'!$C$104:$Q$360</definedName>
    <definedName name="_xlnm.Print_Area" localSheetId="5">'SO 402 - Úpravy Telefonic...'!$C$4:$Q$70,'SO 402 - Úpravy Telefonic...'!$C$76:$Q$95,'SO 402 - Úpravy Telefonic...'!$C$101:$Q$128</definedName>
    <definedName name="_xlnm.Print_Area" localSheetId="6">'SO 801 - Vegetační úpravy'!$C$4:$Q$70,'SO 801 - Vegetační úpravy'!$C$76:$Q$94,'SO 801 - Vegetační úpravy'!$C$100:$Q$179</definedName>
  </definedNames>
  <calcPr calcId="162913"/>
</workbook>
</file>

<file path=xl/calcChain.xml><?xml version="1.0" encoding="utf-8"?>
<calcChain xmlns="http://schemas.openxmlformats.org/spreadsheetml/2006/main">
  <c r="AY90" i="1" l="1"/>
  <c r="AX90" i="1"/>
  <c r="H36" i="8"/>
  <c r="BD90" i="1" s="1"/>
  <c r="BI128" i="8"/>
  <c r="BH128" i="8"/>
  <c r="BG128" i="8"/>
  <c r="BF128" i="8"/>
  <c r="AA128" i="8"/>
  <c r="Y128" i="8"/>
  <c r="W128" i="8"/>
  <c r="BK128" i="8"/>
  <c r="N128" i="8"/>
  <c r="BE128" i="8" s="1"/>
  <c r="BI124" i="8"/>
  <c r="BH124" i="8"/>
  <c r="BG124" i="8"/>
  <c r="BF124" i="8"/>
  <c r="AA124" i="8"/>
  <c r="Y124" i="8"/>
  <c r="W124" i="8"/>
  <c r="BK124" i="8"/>
  <c r="N124" i="8"/>
  <c r="BE124" i="8" s="1"/>
  <c r="BI120" i="8"/>
  <c r="BH120" i="8"/>
  <c r="BG120" i="8"/>
  <c r="BF120" i="8"/>
  <c r="BE120" i="8"/>
  <c r="AA120" i="8"/>
  <c r="Y120" i="8"/>
  <c r="W120" i="8"/>
  <c r="BK120" i="8"/>
  <c r="N120" i="8"/>
  <c r="BI116" i="8"/>
  <c r="BH116" i="8"/>
  <c r="BG116" i="8"/>
  <c r="BF116" i="8"/>
  <c r="BE116" i="8"/>
  <c r="AA116" i="8"/>
  <c r="Y116" i="8"/>
  <c r="W116" i="8"/>
  <c r="BK116" i="8"/>
  <c r="N116" i="8"/>
  <c r="BI112" i="8"/>
  <c r="BH112" i="8"/>
  <c r="H35" i="8" s="1"/>
  <c r="BC90" i="1" s="1"/>
  <c r="BG112" i="8"/>
  <c r="H34" i="8" s="1"/>
  <c r="BB90" i="1" s="1"/>
  <c r="BF112" i="8"/>
  <c r="M33" i="8" s="1"/>
  <c r="AW90" i="1" s="1"/>
  <c r="AA112" i="8"/>
  <c r="AA111" i="8" s="1"/>
  <c r="AA110" i="8" s="1"/>
  <c r="Y112" i="8"/>
  <c r="Y111" i="8" s="1"/>
  <c r="Y110" i="8" s="1"/>
  <c r="W112" i="8"/>
  <c r="W111" i="8" s="1"/>
  <c r="W110" i="8" s="1"/>
  <c r="AU90" i="1" s="1"/>
  <c r="BK112" i="8"/>
  <c r="BK111" i="8" s="1"/>
  <c r="N112" i="8"/>
  <c r="BE112" i="8" s="1"/>
  <c r="F104" i="8"/>
  <c r="F102" i="8"/>
  <c r="M28" i="8"/>
  <c r="AS90" i="1" s="1"/>
  <c r="F81" i="8"/>
  <c r="F79" i="8"/>
  <c r="O21" i="8"/>
  <c r="E21" i="8"/>
  <c r="M107" i="8" s="1"/>
  <c r="O20" i="8"/>
  <c r="O18" i="8"/>
  <c r="E18" i="8"/>
  <c r="M106" i="8" s="1"/>
  <c r="O17" i="8"/>
  <c r="O15" i="8"/>
  <c r="E15" i="8"/>
  <c r="F107" i="8" s="1"/>
  <c r="O14" i="8"/>
  <c r="O12" i="8"/>
  <c r="E12" i="8"/>
  <c r="F106" i="8" s="1"/>
  <c r="O11" i="8"/>
  <c r="O9" i="8"/>
  <c r="M81" i="8" s="1"/>
  <c r="F6" i="8"/>
  <c r="F101" i="8" s="1"/>
  <c r="AY89" i="1"/>
  <c r="AX89" i="1"/>
  <c r="BI179" i="7"/>
  <c r="BH179" i="7"/>
  <c r="BG179" i="7"/>
  <c r="BF179" i="7"/>
  <c r="AA179" i="7"/>
  <c r="AA178" i="7" s="1"/>
  <c r="Y179" i="7"/>
  <c r="Y178" i="7" s="1"/>
  <c r="W179" i="7"/>
  <c r="W178" i="7" s="1"/>
  <c r="BK179" i="7"/>
  <c r="BK178" i="7" s="1"/>
  <c r="N178" i="7" s="1"/>
  <c r="N90" i="7" s="1"/>
  <c r="N179" i="7"/>
  <c r="BE179" i="7" s="1"/>
  <c r="BI170" i="7"/>
  <c r="BH170" i="7"/>
  <c r="BG170" i="7"/>
  <c r="BF170" i="7"/>
  <c r="BE170" i="7"/>
  <c r="AA170" i="7"/>
  <c r="Y170" i="7"/>
  <c r="W170" i="7"/>
  <c r="BK170" i="7"/>
  <c r="N170" i="7"/>
  <c r="BI164" i="7"/>
  <c r="BH164" i="7"/>
  <c r="BG164" i="7"/>
  <c r="BF164" i="7"/>
  <c r="AA164" i="7"/>
  <c r="Y164" i="7"/>
  <c r="W164" i="7"/>
  <c r="BK164" i="7"/>
  <c r="N164" i="7"/>
  <c r="BE164" i="7" s="1"/>
  <c r="BI158" i="7"/>
  <c r="BH158" i="7"/>
  <c r="BG158" i="7"/>
  <c r="BF158" i="7"/>
  <c r="AA158" i="7"/>
  <c r="Y158" i="7"/>
  <c r="W158" i="7"/>
  <c r="BK158" i="7"/>
  <c r="N158" i="7"/>
  <c r="BE158" i="7" s="1"/>
  <c r="BI142" i="7"/>
  <c r="BH142" i="7"/>
  <c r="BG142" i="7"/>
  <c r="BF142" i="7"/>
  <c r="BE142" i="7"/>
  <c r="AA142" i="7"/>
  <c r="Y142" i="7"/>
  <c r="W142" i="7"/>
  <c r="BK142" i="7"/>
  <c r="N142" i="7"/>
  <c r="BI137" i="7"/>
  <c r="BH137" i="7"/>
  <c r="BG137" i="7"/>
  <c r="BF137" i="7"/>
  <c r="BE137" i="7"/>
  <c r="AA137" i="7"/>
  <c r="Y137" i="7"/>
  <c r="W137" i="7"/>
  <c r="BK137" i="7"/>
  <c r="N137" i="7"/>
  <c r="BI131" i="7"/>
  <c r="BH131" i="7"/>
  <c r="BG131" i="7"/>
  <c r="BF131" i="7"/>
  <c r="H33" i="7" s="1"/>
  <c r="BA89" i="1" s="1"/>
  <c r="AA131" i="7"/>
  <c r="Y131" i="7"/>
  <c r="W131" i="7"/>
  <c r="BK131" i="7"/>
  <c r="N131" i="7"/>
  <c r="BE131" i="7" s="1"/>
  <c r="BI125" i="7"/>
  <c r="BH125" i="7"/>
  <c r="BG125" i="7"/>
  <c r="BF125" i="7"/>
  <c r="AA125" i="7"/>
  <c r="Y125" i="7"/>
  <c r="W125" i="7"/>
  <c r="BK125" i="7"/>
  <c r="N125" i="7"/>
  <c r="BE125" i="7" s="1"/>
  <c r="BI119" i="7"/>
  <c r="BH119" i="7"/>
  <c r="BG119" i="7"/>
  <c r="BF119" i="7"/>
  <c r="BE119" i="7"/>
  <c r="AA119" i="7"/>
  <c r="Y119" i="7"/>
  <c r="W119" i="7"/>
  <c r="BK119" i="7"/>
  <c r="N119" i="7"/>
  <c r="BI113" i="7"/>
  <c r="H36" i="7" s="1"/>
  <c r="BD89" i="1" s="1"/>
  <c r="BH113" i="7"/>
  <c r="H35" i="7" s="1"/>
  <c r="BC89" i="1" s="1"/>
  <c r="BG113" i="7"/>
  <c r="H34" i="7" s="1"/>
  <c r="BB89" i="1" s="1"/>
  <c r="BF113" i="7"/>
  <c r="M33" i="7" s="1"/>
  <c r="AW89" i="1" s="1"/>
  <c r="BE113" i="7"/>
  <c r="AA113" i="7"/>
  <c r="AA112" i="7" s="1"/>
  <c r="Y113" i="7"/>
  <c r="Y112" i="7" s="1"/>
  <c r="Y111" i="7" s="1"/>
  <c r="W113" i="7"/>
  <c r="W112" i="7" s="1"/>
  <c r="W111" i="7" s="1"/>
  <c r="AU89" i="1" s="1"/>
  <c r="BK113" i="7"/>
  <c r="BK112" i="7" s="1"/>
  <c r="N113" i="7"/>
  <c r="F108" i="7"/>
  <c r="M107" i="7"/>
  <c r="F105" i="7"/>
  <c r="F103" i="7"/>
  <c r="M28" i="7"/>
  <c r="AS89" i="1" s="1"/>
  <c r="F81" i="7"/>
  <c r="F79" i="7"/>
  <c r="O21" i="7"/>
  <c r="E21" i="7"/>
  <c r="M84" i="7" s="1"/>
  <c r="O20" i="7"/>
  <c r="O18" i="7"/>
  <c r="E18" i="7"/>
  <c r="M83" i="7" s="1"/>
  <c r="O17" i="7"/>
  <c r="O15" i="7"/>
  <c r="E15" i="7"/>
  <c r="F84" i="7" s="1"/>
  <c r="O14" i="7"/>
  <c r="O12" i="7"/>
  <c r="E12" i="7"/>
  <c r="F107" i="7" s="1"/>
  <c r="O11" i="7"/>
  <c r="O9" i="7"/>
  <c r="M105" i="7" s="1"/>
  <c r="F6" i="7"/>
  <c r="F78" i="7" s="1"/>
  <c r="N128" i="6"/>
  <c r="Y119" i="6"/>
  <c r="AA113" i="6"/>
  <c r="Y113" i="6"/>
  <c r="Y112" i="6" s="1"/>
  <c r="AY88" i="1"/>
  <c r="AX88" i="1"/>
  <c r="H35" i="6"/>
  <c r="BC88" i="1" s="1"/>
  <c r="N91" i="6"/>
  <c r="BI120" i="6"/>
  <c r="BH120" i="6"/>
  <c r="BG120" i="6"/>
  <c r="H34" i="6" s="1"/>
  <c r="BB88" i="1" s="1"/>
  <c r="BF120" i="6"/>
  <c r="AA120" i="6"/>
  <c r="AA119" i="6" s="1"/>
  <c r="Y120" i="6"/>
  <c r="W120" i="6"/>
  <c r="W119" i="6" s="1"/>
  <c r="BK120" i="6"/>
  <c r="BK119" i="6" s="1"/>
  <c r="N119" i="6" s="1"/>
  <c r="N90" i="6" s="1"/>
  <c r="N120" i="6"/>
  <c r="BE120" i="6" s="1"/>
  <c r="BI114" i="6"/>
  <c r="H36" i="6" s="1"/>
  <c r="BD88" i="1" s="1"/>
  <c r="BH114" i="6"/>
  <c r="BG114" i="6"/>
  <c r="BF114" i="6"/>
  <c r="M33" i="6" s="1"/>
  <c r="AW88" i="1" s="1"/>
  <c r="BE114" i="6"/>
  <c r="AA114" i="6"/>
  <c r="Y114" i="6"/>
  <c r="W114" i="6"/>
  <c r="W113" i="6" s="1"/>
  <c r="W112" i="6" s="1"/>
  <c r="AU88" i="1" s="1"/>
  <c r="BK114" i="6"/>
  <c r="BK113" i="6" s="1"/>
  <c r="N114" i="6"/>
  <c r="F108" i="6"/>
  <c r="F106" i="6"/>
  <c r="F104" i="6"/>
  <c r="M28" i="6"/>
  <c r="AS88" i="1" s="1"/>
  <c r="F81" i="6"/>
  <c r="F79" i="6"/>
  <c r="O21" i="6"/>
  <c r="E21" i="6"/>
  <c r="M109" i="6" s="1"/>
  <c r="O20" i="6"/>
  <c r="O18" i="6"/>
  <c r="E18" i="6"/>
  <c r="M83" i="6" s="1"/>
  <c r="O17" i="6"/>
  <c r="O15" i="6"/>
  <c r="E15" i="6"/>
  <c r="F84" i="6" s="1"/>
  <c r="O14" i="6"/>
  <c r="O12" i="6"/>
  <c r="E12" i="6"/>
  <c r="F83" i="6" s="1"/>
  <c r="O11" i="6"/>
  <c r="O9" i="6"/>
  <c r="M81" i="6" s="1"/>
  <c r="F6" i="6"/>
  <c r="F78" i="6" s="1"/>
  <c r="AA353" i="5"/>
  <c r="Y353" i="5"/>
  <c r="BK337" i="5"/>
  <c r="N337" i="5" s="1"/>
  <c r="N93" i="5" s="1"/>
  <c r="BK174" i="5"/>
  <c r="N174" i="5" s="1"/>
  <c r="N90" i="5" s="1"/>
  <c r="AY87" i="1"/>
  <c r="AX87" i="1"/>
  <c r="AS87" i="1"/>
  <c r="BI354" i="5"/>
  <c r="BH354" i="5"/>
  <c r="BG354" i="5"/>
  <c r="BF354" i="5"/>
  <c r="AA354" i="5"/>
  <c r="Y354" i="5"/>
  <c r="W354" i="5"/>
  <c r="W353" i="5" s="1"/>
  <c r="BK354" i="5"/>
  <c r="BK353" i="5" s="1"/>
  <c r="N353" i="5" s="1"/>
  <c r="N94" i="5" s="1"/>
  <c r="N354" i="5"/>
  <c r="BE354" i="5" s="1"/>
  <c r="BI346" i="5"/>
  <c r="BH346" i="5"/>
  <c r="BG346" i="5"/>
  <c r="BF346" i="5"/>
  <c r="BE346" i="5"/>
  <c r="AA346" i="5"/>
  <c r="Y346" i="5"/>
  <c r="Y337" i="5" s="1"/>
  <c r="W346" i="5"/>
  <c r="BK346" i="5"/>
  <c r="N346" i="5"/>
  <c r="BI338" i="5"/>
  <c r="BH338" i="5"/>
  <c r="BG338" i="5"/>
  <c r="BF338" i="5"/>
  <c r="BE338" i="5"/>
  <c r="AA338" i="5"/>
  <c r="AA337" i="5" s="1"/>
  <c r="Y338" i="5"/>
  <c r="W338" i="5"/>
  <c r="W337" i="5" s="1"/>
  <c r="BK338" i="5"/>
  <c r="N338" i="5"/>
  <c r="BI329" i="5"/>
  <c r="BH329" i="5"/>
  <c r="BG329" i="5"/>
  <c r="BF329" i="5"/>
  <c r="AA329" i="5"/>
  <c r="Y329" i="5"/>
  <c r="W329" i="5"/>
  <c r="BK329" i="5"/>
  <c r="N329" i="5"/>
  <c r="BE329" i="5" s="1"/>
  <c r="BI315" i="5"/>
  <c r="BH315" i="5"/>
  <c r="BG315" i="5"/>
  <c r="BF315" i="5"/>
  <c r="AA315" i="5"/>
  <c r="AA314" i="5" s="1"/>
  <c r="Y315" i="5"/>
  <c r="Y314" i="5" s="1"/>
  <c r="W315" i="5"/>
  <c r="W314" i="5" s="1"/>
  <c r="BK315" i="5"/>
  <c r="BK314" i="5" s="1"/>
  <c r="N314" i="5" s="1"/>
  <c r="N92" i="5" s="1"/>
  <c r="N315" i="5"/>
  <c r="BE315" i="5" s="1"/>
  <c r="BI308" i="5"/>
  <c r="BH308" i="5"/>
  <c r="BG308" i="5"/>
  <c r="BF308" i="5"/>
  <c r="BE308" i="5"/>
  <c r="AA308" i="5"/>
  <c r="Y308" i="5"/>
  <c r="W308" i="5"/>
  <c r="BK308" i="5"/>
  <c r="N308" i="5"/>
  <c r="BI302" i="5"/>
  <c r="BH302" i="5"/>
  <c r="BG302" i="5"/>
  <c r="BF302" i="5"/>
  <c r="AA302" i="5"/>
  <c r="Y302" i="5"/>
  <c r="W302" i="5"/>
  <c r="BK302" i="5"/>
  <c r="N302" i="5"/>
  <c r="BE302" i="5" s="1"/>
  <c r="BI294" i="5"/>
  <c r="BH294" i="5"/>
  <c r="BG294" i="5"/>
  <c r="BF294" i="5"/>
  <c r="AA294" i="5"/>
  <c r="Y294" i="5"/>
  <c r="W294" i="5"/>
  <c r="BK294" i="5"/>
  <c r="N294" i="5"/>
  <c r="BE294" i="5" s="1"/>
  <c r="BI288" i="5"/>
  <c r="BH288" i="5"/>
  <c r="BG288" i="5"/>
  <c r="BF288" i="5"/>
  <c r="BE288" i="5"/>
  <c r="AA288" i="5"/>
  <c r="Y288" i="5"/>
  <c r="W288" i="5"/>
  <c r="BK288" i="5"/>
  <c r="N288" i="5"/>
  <c r="BI282" i="5"/>
  <c r="BH282" i="5"/>
  <c r="BG282" i="5"/>
  <c r="BF282" i="5"/>
  <c r="BE282" i="5"/>
  <c r="AA282" i="5"/>
  <c r="Y282" i="5"/>
  <c r="W282" i="5"/>
  <c r="BK282" i="5"/>
  <c r="N282" i="5"/>
  <c r="BI276" i="5"/>
  <c r="BH276" i="5"/>
  <c r="BG276" i="5"/>
  <c r="BF276" i="5"/>
  <c r="BE276" i="5"/>
  <c r="AA276" i="5"/>
  <c r="Y276" i="5"/>
  <c r="W276" i="5"/>
  <c r="BK276" i="5"/>
  <c r="N276" i="5"/>
  <c r="BI270" i="5"/>
  <c r="BH270" i="5"/>
  <c r="BG270" i="5"/>
  <c r="BF270" i="5"/>
  <c r="AA270" i="5"/>
  <c r="Y270" i="5"/>
  <c r="W270" i="5"/>
  <c r="BK270" i="5"/>
  <c r="N270" i="5"/>
  <c r="BE270" i="5" s="1"/>
  <c r="BI264" i="5"/>
  <c r="BH264" i="5"/>
  <c r="BG264" i="5"/>
  <c r="BF264" i="5"/>
  <c r="BE264" i="5"/>
  <c r="AA264" i="5"/>
  <c r="Y264" i="5"/>
  <c r="W264" i="5"/>
  <c r="BK264" i="5"/>
  <c r="N264" i="5"/>
  <c r="BI256" i="5"/>
  <c r="BH256" i="5"/>
  <c r="BG256" i="5"/>
  <c r="BF256" i="5"/>
  <c r="BE256" i="5"/>
  <c r="AA256" i="5"/>
  <c r="Y256" i="5"/>
  <c r="W256" i="5"/>
  <c r="BK256" i="5"/>
  <c r="N256" i="5"/>
  <c r="BI238" i="5"/>
  <c r="BH238" i="5"/>
  <c r="BG238" i="5"/>
  <c r="BF238" i="5"/>
  <c r="BE238" i="5"/>
  <c r="AA238" i="5"/>
  <c r="Y238" i="5"/>
  <c r="W238" i="5"/>
  <c r="BK238" i="5"/>
  <c r="N238" i="5"/>
  <c r="BI226" i="5"/>
  <c r="BH226" i="5"/>
  <c r="BG226" i="5"/>
  <c r="BF226" i="5"/>
  <c r="AA226" i="5"/>
  <c r="Y226" i="5"/>
  <c r="W226" i="5"/>
  <c r="BK226" i="5"/>
  <c r="N226" i="5"/>
  <c r="BE226" i="5" s="1"/>
  <c r="BI192" i="5"/>
  <c r="BH192" i="5"/>
  <c r="BG192" i="5"/>
  <c r="BF192" i="5"/>
  <c r="BE192" i="5"/>
  <c r="AA192" i="5"/>
  <c r="Y192" i="5"/>
  <c r="Y185" i="5" s="1"/>
  <c r="W192" i="5"/>
  <c r="W185" i="5" s="1"/>
  <c r="BK192" i="5"/>
  <c r="N192" i="5"/>
  <c r="BI186" i="5"/>
  <c r="BH186" i="5"/>
  <c r="BG186" i="5"/>
  <c r="BF186" i="5"/>
  <c r="BE186" i="5"/>
  <c r="AA186" i="5"/>
  <c r="AA185" i="5" s="1"/>
  <c r="Y186" i="5"/>
  <c r="W186" i="5"/>
  <c r="BK186" i="5"/>
  <c r="BK185" i="5" s="1"/>
  <c r="N185" i="5" s="1"/>
  <c r="N91" i="5" s="1"/>
  <c r="N186" i="5"/>
  <c r="BI175" i="5"/>
  <c r="BH175" i="5"/>
  <c r="BG175" i="5"/>
  <c r="BF175" i="5"/>
  <c r="AA175" i="5"/>
  <c r="AA174" i="5" s="1"/>
  <c r="Y175" i="5"/>
  <c r="Y174" i="5" s="1"/>
  <c r="W175" i="5"/>
  <c r="W174" i="5" s="1"/>
  <c r="BK175" i="5"/>
  <c r="N175" i="5"/>
  <c r="BE175" i="5" s="1"/>
  <c r="BI167" i="5"/>
  <c r="BH167" i="5"/>
  <c r="BG167" i="5"/>
  <c r="BF167" i="5"/>
  <c r="BE167" i="5"/>
  <c r="AA167" i="5"/>
  <c r="Y167" i="5"/>
  <c r="W167" i="5"/>
  <c r="BK167" i="5"/>
  <c r="N167" i="5"/>
  <c r="BI161" i="5"/>
  <c r="BH161" i="5"/>
  <c r="BG161" i="5"/>
  <c r="BF161" i="5"/>
  <c r="BE161" i="5"/>
  <c r="AA161" i="5"/>
  <c r="AA116" i="5" s="1"/>
  <c r="Y161" i="5"/>
  <c r="W161" i="5"/>
  <c r="BK161" i="5"/>
  <c r="N161" i="5"/>
  <c r="BI127" i="5"/>
  <c r="BH127" i="5"/>
  <c r="BG127" i="5"/>
  <c r="BF127" i="5"/>
  <c r="BE127" i="5"/>
  <c r="AA127" i="5"/>
  <c r="Y127" i="5"/>
  <c r="W127" i="5"/>
  <c r="BK127" i="5"/>
  <c r="N127" i="5"/>
  <c r="BI117" i="5"/>
  <c r="H36" i="5" s="1"/>
  <c r="BD87" i="1" s="1"/>
  <c r="BH117" i="5"/>
  <c r="H35" i="5" s="1"/>
  <c r="BC87" i="1" s="1"/>
  <c r="BG117" i="5"/>
  <c r="H34" i="5" s="1"/>
  <c r="BB87" i="1" s="1"/>
  <c r="BF117" i="5"/>
  <c r="M33" i="5" s="1"/>
  <c r="AW87" i="1" s="1"/>
  <c r="AA117" i="5"/>
  <c r="Y117" i="5"/>
  <c r="Y116" i="5" s="1"/>
  <c r="Y115" i="5" s="1"/>
  <c r="W117" i="5"/>
  <c r="W116" i="5" s="1"/>
  <c r="BK117" i="5"/>
  <c r="BK116" i="5" s="1"/>
  <c r="N117" i="5"/>
  <c r="BE117" i="5" s="1"/>
  <c r="F109" i="5"/>
  <c r="F107" i="5"/>
  <c r="F106" i="5"/>
  <c r="M28" i="5"/>
  <c r="F81" i="5"/>
  <c r="F79" i="5"/>
  <c r="O21" i="5"/>
  <c r="E21" i="5"/>
  <c r="M112" i="5" s="1"/>
  <c r="O20" i="5"/>
  <c r="O18" i="5"/>
  <c r="E18" i="5"/>
  <c r="M111" i="5" s="1"/>
  <c r="O17" i="5"/>
  <c r="O15" i="5"/>
  <c r="E15" i="5"/>
  <c r="F84" i="5" s="1"/>
  <c r="O14" i="5"/>
  <c r="O12" i="5"/>
  <c r="E12" i="5"/>
  <c r="F83" i="5" s="1"/>
  <c r="O11" i="5"/>
  <c r="O9" i="5"/>
  <c r="M81" i="5" s="1"/>
  <c r="F6" i="5"/>
  <c r="F78" i="5" s="1"/>
  <c r="Y112" i="4"/>
  <c r="BA86" i="1"/>
  <c r="AY86" i="1"/>
  <c r="AX86" i="1"/>
  <c r="H33" i="4"/>
  <c r="BI115" i="4"/>
  <c r="BH115" i="4"/>
  <c r="BG115" i="4"/>
  <c r="BF115" i="4"/>
  <c r="AA115" i="4"/>
  <c r="AA114" i="4" s="1"/>
  <c r="Y115" i="4"/>
  <c r="Y114" i="4" s="1"/>
  <c r="Y111" i="4" s="1"/>
  <c r="W115" i="4"/>
  <c r="W114" i="4" s="1"/>
  <c r="BK115" i="4"/>
  <c r="BK114" i="4" s="1"/>
  <c r="N114" i="4" s="1"/>
  <c r="N90" i="4" s="1"/>
  <c r="N115" i="4"/>
  <c r="BE115" i="4" s="1"/>
  <c r="BI113" i="4"/>
  <c r="H36" i="4" s="1"/>
  <c r="BD86" i="1" s="1"/>
  <c r="BH113" i="4"/>
  <c r="H35" i="4" s="1"/>
  <c r="BC86" i="1" s="1"/>
  <c r="BG113" i="4"/>
  <c r="H34" i="4" s="1"/>
  <c r="BB86" i="1" s="1"/>
  <c r="BF113" i="4"/>
  <c r="M33" i="4" s="1"/>
  <c r="AW86" i="1" s="1"/>
  <c r="BE113" i="4"/>
  <c r="M32" i="4" s="1"/>
  <c r="AV86" i="1" s="1"/>
  <c r="AT86" i="1" s="1"/>
  <c r="AA113" i="4"/>
  <c r="AA112" i="4" s="1"/>
  <c r="AA111" i="4" s="1"/>
  <c r="Y113" i="4"/>
  <c r="W113" i="4"/>
  <c r="W112" i="4" s="1"/>
  <c r="BK113" i="4"/>
  <c r="BK112" i="4" s="1"/>
  <c r="N113" i="4"/>
  <c r="F105" i="4"/>
  <c r="F103" i="4"/>
  <c r="M28" i="4"/>
  <c r="AS86" i="1" s="1"/>
  <c r="F81" i="4"/>
  <c r="F79" i="4"/>
  <c r="O21" i="4"/>
  <c r="E21" i="4"/>
  <c r="M84" i="4" s="1"/>
  <c r="O20" i="4"/>
  <c r="O18" i="4"/>
  <c r="E18" i="4"/>
  <c r="M83" i="4" s="1"/>
  <c r="O17" i="4"/>
  <c r="O15" i="4"/>
  <c r="E15" i="4"/>
  <c r="F84" i="4" s="1"/>
  <c r="O14" i="4"/>
  <c r="O12" i="4"/>
  <c r="E12" i="4"/>
  <c r="F107" i="4" s="1"/>
  <c r="O11" i="4"/>
  <c r="O9" i="4"/>
  <c r="M105" i="4" s="1"/>
  <c r="F6" i="4"/>
  <c r="F78" i="4" s="1"/>
  <c r="BK388" i="3"/>
  <c r="N388" i="3" s="1"/>
  <c r="N92" i="3" s="1"/>
  <c r="AY85" i="1"/>
  <c r="AX85" i="1"/>
  <c r="AS85" i="1"/>
  <c r="BI389" i="3"/>
  <c r="BH389" i="3"/>
  <c r="BG389" i="3"/>
  <c r="BF389" i="3"/>
  <c r="AA389" i="3"/>
  <c r="AA388" i="3" s="1"/>
  <c r="Y389" i="3"/>
  <c r="Y388" i="3" s="1"/>
  <c r="W389" i="3"/>
  <c r="W388" i="3" s="1"/>
  <c r="BK389" i="3"/>
  <c r="N389" i="3"/>
  <c r="BE389" i="3" s="1"/>
  <c r="BI383" i="3"/>
  <c r="BH383" i="3"/>
  <c r="BG383" i="3"/>
  <c r="BF383" i="3"/>
  <c r="BE383" i="3"/>
  <c r="AA383" i="3"/>
  <c r="Y383" i="3"/>
  <c r="W383" i="3"/>
  <c r="BK383" i="3"/>
  <c r="N383" i="3"/>
  <c r="BI377" i="3"/>
  <c r="BH377" i="3"/>
  <c r="BG377" i="3"/>
  <c r="BF377" i="3"/>
  <c r="BE377" i="3"/>
  <c r="AA377" i="3"/>
  <c r="Y377" i="3"/>
  <c r="W377" i="3"/>
  <c r="BK377" i="3"/>
  <c r="N377" i="3"/>
  <c r="BI368" i="3"/>
  <c r="BH368" i="3"/>
  <c r="BG368" i="3"/>
  <c r="BF368" i="3"/>
  <c r="BE368" i="3"/>
  <c r="AA368" i="3"/>
  <c r="Y368" i="3"/>
  <c r="W368" i="3"/>
  <c r="BK368" i="3"/>
  <c r="N368" i="3"/>
  <c r="BI358" i="3"/>
  <c r="BH358" i="3"/>
  <c r="BG358" i="3"/>
  <c r="BF358" i="3"/>
  <c r="AA358" i="3"/>
  <c r="Y358" i="3"/>
  <c r="W358" i="3"/>
  <c r="BK358" i="3"/>
  <c r="N358" i="3"/>
  <c r="BE358" i="3" s="1"/>
  <c r="BI348" i="3"/>
  <c r="BH348" i="3"/>
  <c r="BG348" i="3"/>
  <c r="BF348" i="3"/>
  <c r="BE348" i="3"/>
  <c r="AA348" i="3"/>
  <c r="Y348" i="3"/>
  <c r="Y341" i="3" s="1"/>
  <c r="W348" i="3"/>
  <c r="W341" i="3" s="1"/>
  <c r="BK348" i="3"/>
  <c r="N348" i="3"/>
  <c r="BI342" i="3"/>
  <c r="BH342" i="3"/>
  <c r="BG342" i="3"/>
  <c r="BF342" i="3"/>
  <c r="BE342" i="3"/>
  <c r="AA342" i="3"/>
  <c r="AA341" i="3" s="1"/>
  <c r="Y342" i="3"/>
  <c r="W342" i="3"/>
  <c r="BK342" i="3"/>
  <c r="BK341" i="3" s="1"/>
  <c r="N341" i="3" s="1"/>
  <c r="N91" i="3" s="1"/>
  <c r="N342" i="3"/>
  <c r="BI333" i="3"/>
  <c r="BH333" i="3"/>
  <c r="BG333" i="3"/>
  <c r="BF333" i="3"/>
  <c r="AA333" i="3"/>
  <c r="Y333" i="3"/>
  <c r="W333" i="3"/>
  <c r="BK333" i="3"/>
  <c r="N333" i="3"/>
  <c r="BE333" i="3" s="1"/>
  <c r="BI328" i="3"/>
  <c r="BH328" i="3"/>
  <c r="BG328" i="3"/>
  <c r="BF328" i="3"/>
  <c r="AA328" i="3"/>
  <c r="Y328" i="3"/>
  <c r="W328" i="3"/>
  <c r="BK328" i="3"/>
  <c r="N328" i="3"/>
  <c r="BE328" i="3" s="1"/>
  <c r="BI323" i="3"/>
  <c r="BH323" i="3"/>
  <c r="BG323" i="3"/>
  <c r="BF323" i="3"/>
  <c r="AA323" i="3"/>
  <c r="Y323" i="3"/>
  <c r="W323" i="3"/>
  <c r="BK323" i="3"/>
  <c r="N323" i="3"/>
  <c r="BE323" i="3" s="1"/>
  <c r="BI311" i="3"/>
  <c r="BH311" i="3"/>
  <c r="BG311" i="3"/>
  <c r="BF311" i="3"/>
  <c r="BE311" i="3"/>
  <c r="AA311" i="3"/>
  <c r="Y311" i="3"/>
  <c r="W311" i="3"/>
  <c r="BK311" i="3"/>
  <c r="N311" i="3"/>
  <c r="BI304" i="3"/>
  <c r="BH304" i="3"/>
  <c r="BG304" i="3"/>
  <c r="BF304" i="3"/>
  <c r="AA304" i="3"/>
  <c r="Y304" i="3"/>
  <c r="W304" i="3"/>
  <c r="BK304" i="3"/>
  <c r="N304" i="3"/>
  <c r="BE304" i="3" s="1"/>
  <c r="BI298" i="3"/>
  <c r="BH298" i="3"/>
  <c r="BG298" i="3"/>
  <c r="BF298" i="3"/>
  <c r="BE298" i="3"/>
  <c r="AA298" i="3"/>
  <c r="Y298" i="3"/>
  <c r="W298" i="3"/>
  <c r="BK298" i="3"/>
  <c r="N298" i="3"/>
  <c r="BI283" i="3"/>
  <c r="BH283" i="3"/>
  <c r="BG283" i="3"/>
  <c r="BF283" i="3"/>
  <c r="AA283" i="3"/>
  <c r="Y283" i="3"/>
  <c r="W283" i="3"/>
  <c r="BK283" i="3"/>
  <c r="N283" i="3"/>
  <c r="BE283" i="3" s="1"/>
  <c r="BI276" i="3"/>
  <c r="BH276" i="3"/>
  <c r="BG276" i="3"/>
  <c r="BF276" i="3"/>
  <c r="BE276" i="3"/>
  <c r="AA276" i="3"/>
  <c r="Y276" i="3"/>
  <c r="W276" i="3"/>
  <c r="BK276" i="3"/>
  <c r="N276" i="3"/>
  <c r="BI270" i="3"/>
  <c r="BH270" i="3"/>
  <c r="BG270" i="3"/>
  <c r="BF270" i="3"/>
  <c r="AA270" i="3"/>
  <c r="Y270" i="3"/>
  <c r="W270" i="3"/>
  <c r="BK270" i="3"/>
  <c r="N270" i="3"/>
  <c r="BE270" i="3" s="1"/>
  <c r="BI263" i="3"/>
  <c r="BH263" i="3"/>
  <c r="BG263" i="3"/>
  <c r="BF263" i="3"/>
  <c r="BE263" i="3"/>
  <c r="AA263" i="3"/>
  <c r="Y263" i="3"/>
  <c r="W263" i="3"/>
  <c r="BK263" i="3"/>
  <c r="N263" i="3"/>
  <c r="BI256" i="3"/>
  <c r="BH256" i="3"/>
  <c r="BG256" i="3"/>
  <c r="BF256" i="3"/>
  <c r="AA256" i="3"/>
  <c r="Y256" i="3"/>
  <c r="W256" i="3"/>
  <c r="BK256" i="3"/>
  <c r="N256" i="3"/>
  <c r="BE256" i="3" s="1"/>
  <c r="BI249" i="3"/>
  <c r="BH249" i="3"/>
  <c r="BG249" i="3"/>
  <c r="BF249" i="3"/>
  <c r="BE249" i="3"/>
  <c r="AA249" i="3"/>
  <c r="Y249" i="3"/>
  <c r="W249" i="3"/>
  <c r="BK249" i="3"/>
  <c r="N249" i="3"/>
  <c r="BI240" i="3"/>
  <c r="BH240" i="3"/>
  <c r="BG240" i="3"/>
  <c r="BF240" i="3"/>
  <c r="AA240" i="3"/>
  <c r="Y240" i="3"/>
  <c r="W240" i="3"/>
  <c r="BK240" i="3"/>
  <c r="N240" i="3"/>
  <c r="BE240" i="3" s="1"/>
  <c r="BI233" i="3"/>
  <c r="BH233" i="3"/>
  <c r="BG233" i="3"/>
  <c r="BF233" i="3"/>
  <c r="BE233" i="3"/>
  <c r="AA233" i="3"/>
  <c r="Y233" i="3"/>
  <c r="W233" i="3"/>
  <c r="BK233" i="3"/>
  <c r="BK210" i="3" s="1"/>
  <c r="N210" i="3" s="1"/>
  <c r="N90" i="3" s="1"/>
  <c r="N233" i="3"/>
  <c r="BI226" i="3"/>
  <c r="BH226" i="3"/>
  <c r="BG226" i="3"/>
  <c r="BF226" i="3"/>
  <c r="AA226" i="3"/>
  <c r="Y226" i="3"/>
  <c r="W226" i="3"/>
  <c r="BK226" i="3"/>
  <c r="N226" i="3"/>
  <c r="BE226" i="3" s="1"/>
  <c r="BI219" i="3"/>
  <c r="BH219" i="3"/>
  <c r="BG219" i="3"/>
  <c r="BF219" i="3"/>
  <c r="BE219" i="3"/>
  <c r="AA219" i="3"/>
  <c r="Y219" i="3"/>
  <c r="W219" i="3"/>
  <c r="BK219" i="3"/>
  <c r="N219" i="3"/>
  <c r="BI211" i="3"/>
  <c r="BH211" i="3"/>
  <c r="BG211" i="3"/>
  <c r="BF211" i="3"/>
  <c r="AA211" i="3"/>
  <c r="AA210" i="3" s="1"/>
  <c r="Y211" i="3"/>
  <c r="Y210" i="3" s="1"/>
  <c r="W211" i="3"/>
  <c r="W210" i="3" s="1"/>
  <c r="BK211" i="3"/>
  <c r="N211" i="3"/>
  <c r="BE211" i="3" s="1"/>
  <c r="BI205" i="3"/>
  <c r="BH205" i="3"/>
  <c r="BG205" i="3"/>
  <c r="BF205" i="3"/>
  <c r="BE205" i="3"/>
  <c r="AA205" i="3"/>
  <c r="Y205" i="3"/>
  <c r="W205" i="3"/>
  <c r="BK205" i="3"/>
  <c r="N205" i="3"/>
  <c r="BI196" i="3"/>
  <c r="BH196" i="3"/>
  <c r="BG196" i="3"/>
  <c r="BF196" i="3"/>
  <c r="BE196" i="3"/>
  <c r="AA196" i="3"/>
  <c r="Y196" i="3"/>
  <c r="W196" i="3"/>
  <c r="BK196" i="3"/>
  <c r="N196" i="3"/>
  <c r="BI189" i="3"/>
  <c r="BH189" i="3"/>
  <c r="BG189" i="3"/>
  <c r="BF189" i="3"/>
  <c r="AA189" i="3"/>
  <c r="Y189" i="3"/>
  <c r="W189" i="3"/>
  <c r="BK189" i="3"/>
  <c r="N189" i="3"/>
  <c r="BE189" i="3" s="1"/>
  <c r="BI180" i="3"/>
  <c r="BH180" i="3"/>
  <c r="BG180" i="3"/>
  <c r="BF180" i="3"/>
  <c r="AA180" i="3"/>
  <c r="Y180" i="3"/>
  <c r="W180" i="3"/>
  <c r="BK180" i="3"/>
  <c r="N180" i="3"/>
  <c r="BE180" i="3" s="1"/>
  <c r="BI171" i="3"/>
  <c r="BH171" i="3"/>
  <c r="BG171" i="3"/>
  <c r="BF171" i="3"/>
  <c r="BE171" i="3"/>
  <c r="AA171" i="3"/>
  <c r="Y171" i="3"/>
  <c r="W171" i="3"/>
  <c r="BK171" i="3"/>
  <c r="N171" i="3"/>
  <c r="BI159" i="3"/>
  <c r="BH159" i="3"/>
  <c r="BG159" i="3"/>
  <c r="BF159" i="3"/>
  <c r="BE159" i="3"/>
  <c r="AA159" i="3"/>
  <c r="Y159" i="3"/>
  <c r="W159" i="3"/>
  <c r="BK159" i="3"/>
  <c r="N159" i="3"/>
  <c r="BI151" i="3"/>
  <c r="BH151" i="3"/>
  <c r="BG151" i="3"/>
  <c r="BF151" i="3"/>
  <c r="AA151" i="3"/>
  <c r="Y151" i="3"/>
  <c r="W151" i="3"/>
  <c r="BK151" i="3"/>
  <c r="N151" i="3"/>
  <c r="BE151" i="3" s="1"/>
  <c r="BI146" i="3"/>
  <c r="H36" i="3" s="1"/>
  <c r="BD85" i="1" s="1"/>
  <c r="BH146" i="3"/>
  <c r="H35" i="3" s="1"/>
  <c r="BC85" i="1" s="1"/>
  <c r="BG146" i="3"/>
  <c r="BF146" i="3"/>
  <c r="AA146" i="3"/>
  <c r="Y146" i="3"/>
  <c r="W146" i="3"/>
  <c r="BK146" i="3"/>
  <c r="N146" i="3"/>
  <c r="BE146" i="3" s="1"/>
  <c r="BI141" i="3"/>
  <c r="BH141" i="3"/>
  <c r="BG141" i="3"/>
  <c r="BF141" i="3"/>
  <c r="BE141" i="3"/>
  <c r="AA141" i="3"/>
  <c r="Y141" i="3"/>
  <c r="W141" i="3"/>
  <c r="BK141" i="3"/>
  <c r="N141" i="3"/>
  <c r="BI123" i="3"/>
  <c r="BH123" i="3"/>
  <c r="BG123" i="3"/>
  <c r="BF123" i="3"/>
  <c r="BE123" i="3"/>
  <c r="AA123" i="3"/>
  <c r="AA114" i="3" s="1"/>
  <c r="AA113" i="3" s="1"/>
  <c r="Y123" i="3"/>
  <c r="W123" i="3"/>
  <c r="BK123" i="3"/>
  <c r="N123" i="3"/>
  <c r="BI115" i="3"/>
  <c r="BH115" i="3"/>
  <c r="BG115" i="3"/>
  <c r="H34" i="3" s="1"/>
  <c r="BB85" i="1" s="1"/>
  <c r="BF115" i="3"/>
  <c r="M33" i="3" s="1"/>
  <c r="AW85" i="1" s="1"/>
  <c r="AA115" i="3"/>
  <c r="Y115" i="3"/>
  <c r="Y114" i="3" s="1"/>
  <c r="Y113" i="3" s="1"/>
  <c r="W115" i="3"/>
  <c r="W114" i="3" s="1"/>
  <c r="BK115" i="3"/>
  <c r="BK114" i="3" s="1"/>
  <c r="N115" i="3"/>
  <c r="BE115" i="3" s="1"/>
  <c r="F107" i="3"/>
  <c r="F105" i="3"/>
  <c r="M28" i="3"/>
  <c r="F81" i="3"/>
  <c r="F79" i="3"/>
  <c r="O21" i="3"/>
  <c r="E21" i="3"/>
  <c r="M110" i="3" s="1"/>
  <c r="O20" i="3"/>
  <c r="O18" i="3"/>
  <c r="E18" i="3"/>
  <c r="M109" i="3" s="1"/>
  <c r="O17" i="3"/>
  <c r="O15" i="3"/>
  <c r="E15" i="3"/>
  <c r="F110" i="3" s="1"/>
  <c r="O14" i="3"/>
  <c r="O12" i="3"/>
  <c r="E12" i="3"/>
  <c r="F109" i="3" s="1"/>
  <c r="O11" i="3"/>
  <c r="O9" i="3"/>
  <c r="M107" i="3" s="1"/>
  <c r="F6" i="3"/>
  <c r="F78" i="3" s="1"/>
  <c r="AY84" i="1"/>
  <c r="AX84" i="1"/>
  <c r="AS84" i="1"/>
  <c r="BI261" i="2"/>
  <c r="BH261" i="2"/>
  <c r="BG261" i="2"/>
  <c r="BF261" i="2"/>
  <c r="AA261" i="2"/>
  <c r="Y261" i="2"/>
  <c r="W261" i="2"/>
  <c r="W242" i="2" s="1"/>
  <c r="BK261" i="2"/>
  <c r="BK242" i="2" s="1"/>
  <c r="N242" i="2" s="1"/>
  <c r="N92" i="2" s="1"/>
  <c r="N261" i="2"/>
  <c r="BE261" i="2" s="1"/>
  <c r="BI250" i="2"/>
  <c r="BH250" i="2"/>
  <c r="BG250" i="2"/>
  <c r="BF250" i="2"/>
  <c r="AA250" i="2"/>
  <c r="AA242" i="2" s="1"/>
  <c r="Y250" i="2"/>
  <c r="W250" i="2"/>
  <c r="BK250" i="2"/>
  <c r="N250" i="2"/>
  <c r="BE250" i="2" s="1"/>
  <c r="BI243" i="2"/>
  <c r="BH243" i="2"/>
  <c r="BG243" i="2"/>
  <c r="BF243" i="2"/>
  <c r="BE243" i="2"/>
  <c r="AA243" i="2"/>
  <c r="Y243" i="2"/>
  <c r="Y242" i="2" s="1"/>
  <c r="W243" i="2"/>
  <c r="BK243" i="2"/>
  <c r="N243" i="2"/>
  <c r="BI237" i="2"/>
  <c r="BH237" i="2"/>
  <c r="BG237" i="2"/>
  <c r="BF237" i="2"/>
  <c r="AA237" i="2"/>
  <c r="Y237" i="2"/>
  <c r="W237" i="2"/>
  <c r="BK237" i="2"/>
  <c r="N237" i="2"/>
  <c r="BE237" i="2" s="1"/>
  <c r="BI232" i="2"/>
  <c r="BH232" i="2"/>
  <c r="BG232" i="2"/>
  <c r="BF232" i="2"/>
  <c r="BE232" i="2"/>
  <c r="AA232" i="2"/>
  <c r="Y232" i="2"/>
  <c r="W232" i="2"/>
  <c r="BK232" i="2"/>
  <c r="N232" i="2"/>
  <c r="BI208" i="2"/>
  <c r="BH208" i="2"/>
  <c r="BG208" i="2"/>
  <c r="BF208" i="2"/>
  <c r="BE208" i="2"/>
  <c r="AA208" i="2"/>
  <c r="AA178" i="2" s="1"/>
  <c r="Y208" i="2"/>
  <c r="W208" i="2"/>
  <c r="BK208" i="2"/>
  <c r="N208" i="2"/>
  <c r="BI184" i="2"/>
  <c r="BH184" i="2"/>
  <c r="BG184" i="2"/>
  <c r="BF184" i="2"/>
  <c r="BE184" i="2"/>
  <c r="AA184" i="2"/>
  <c r="Y184" i="2"/>
  <c r="W184" i="2"/>
  <c r="BK184" i="2"/>
  <c r="N184" i="2"/>
  <c r="BI179" i="2"/>
  <c r="BH179" i="2"/>
  <c r="BG179" i="2"/>
  <c r="BF179" i="2"/>
  <c r="AA179" i="2"/>
  <c r="Y179" i="2"/>
  <c r="Y178" i="2" s="1"/>
  <c r="W179" i="2"/>
  <c r="W178" i="2" s="1"/>
  <c r="BK179" i="2"/>
  <c r="BK178" i="2" s="1"/>
  <c r="N178" i="2" s="1"/>
  <c r="N91" i="2" s="1"/>
  <c r="N179" i="2"/>
  <c r="BE179" i="2" s="1"/>
  <c r="BI174" i="2"/>
  <c r="BH174" i="2"/>
  <c r="BG174" i="2"/>
  <c r="BF174" i="2"/>
  <c r="AA174" i="2"/>
  <c r="Y174" i="2"/>
  <c r="W174" i="2"/>
  <c r="BK174" i="2"/>
  <c r="N174" i="2"/>
  <c r="BE174" i="2" s="1"/>
  <c r="BI169" i="2"/>
  <c r="BH169" i="2"/>
  <c r="BG169" i="2"/>
  <c r="BF169" i="2"/>
  <c r="BE169" i="2"/>
  <c r="AA169" i="2"/>
  <c r="Y169" i="2"/>
  <c r="W169" i="2"/>
  <c r="BK169" i="2"/>
  <c r="N169" i="2"/>
  <c r="BI164" i="2"/>
  <c r="BH164" i="2"/>
  <c r="BG164" i="2"/>
  <c r="BF164" i="2"/>
  <c r="AA164" i="2"/>
  <c r="Y164" i="2"/>
  <c r="W164" i="2"/>
  <c r="BK164" i="2"/>
  <c r="N164" i="2"/>
  <c r="BE164" i="2" s="1"/>
  <c r="BI159" i="2"/>
  <c r="BH159" i="2"/>
  <c r="BG159" i="2"/>
  <c r="BF159" i="2"/>
  <c r="BE159" i="2"/>
  <c r="AA159" i="2"/>
  <c r="AA158" i="2" s="1"/>
  <c r="Y159" i="2"/>
  <c r="Y158" i="2" s="1"/>
  <c r="W159" i="2"/>
  <c r="W158" i="2" s="1"/>
  <c r="BK159" i="2"/>
  <c r="BK158" i="2" s="1"/>
  <c r="N158" i="2" s="1"/>
  <c r="N90" i="2" s="1"/>
  <c r="N159" i="2"/>
  <c r="BI152" i="2"/>
  <c r="BH152" i="2"/>
  <c r="BG152" i="2"/>
  <c r="BF152" i="2"/>
  <c r="BE152" i="2"/>
  <c r="AA152" i="2"/>
  <c r="Y152" i="2"/>
  <c r="W152" i="2"/>
  <c r="BK152" i="2"/>
  <c r="N152" i="2"/>
  <c r="BI146" i="2"/>
  <c r="BH146" i="2"/>
  <c r="BG146" i="2"/>
  <c r="BF146" i="2"/>
  <c r="BE146" i="2"/>
  <c r="AA146" i="2"/>
  <c r="Y146" i="2"/>
  <c r="W146" i="2"/>
  <c r="BK146" i="2"/>
  <c r="N146" i="2"/>
  <c r="BI141" i="2"/>
  <c r="BH141" i="2"/>
  <c r="BG141" i="2"/>
  <c r="BF141" i="2"/>
  <c r="AA141" i="2"/>
  <c r="Y141" i="2"/>
  <c r="W141" i="2"/>
  <c r="BK141" i="2"/>
  <c r="N141" i="2"/>
  <c r="BE141" i="2" s="1"/>
  <c r="BI135" i="2"/>
  <c r="BH135" i="2"/>
  <c r="BG135" i="2"/>
  <c r="BF135" i="2"/>
  <c r="BE135" i="2"/>
  <c r="AA135" i="2"/>
  <c r="Y135" i="2"/>
  <c r="W135" i="2"/>
  <c r="BK135" i="2"/>
  <c r="N135" i="2"/>
  <c r="BI129" i="2"/>
  <c r="BH129" i="2"/>
  <c r="BG129" i="2"/>
  <c r="BF129" i="2"/>
  <c r="BE129" i="2"/>
  <c r="AA129" i="2"/>
  <c r="Y129" i="2"/>
  <c r="W129" i="2"/>
  <c r="BK129" i="2"/>
  <c r="N129" i="2"/>
  <c r="BI120" i="2"/>
  <c r="BH120" i="2"/>
  <c r="BG120" i="2"/>
  <c r="H34" i="2" s="1"/>
  <c r="BB84" i="1" s="1"/>
  <c r="BF120" i="2"/>
  <c r="H33" i="2" s="1"/>
  <c r="BA84" i="1" s="1"/>
  <c r="BE120" i="2"/>
  <c r="AA120" i="2"/>
  <c r="Y120" i="2"/>
  <c r="W120" i="2"/>
  <c r="BK120" i="2"/>
  <c r="N120" i="2"/>
  <c r="BI115" i="2"/>
  <c r="H36" i="2" s="1"/>
  <c r="BD84" i="1" s="1"/>
  <c r="BD83" i="1" s="1"/>
  <c r="W35" i="1" s="1"/>
  <c r="BH115" i="2"/>
  <c r="H35" i="2" s="1"/>
  <c r="BC84" i="1" s="1"/>
  <c r="BG115" i="2"/>
  <c r="BF115" i="2"/>
  <c r="M33" i="2" s="1"/>
  <c r="AW84" i="1" s="1"/>
  <c r="AA115" i="2"/>
  <c r="AA114" i="2" s="1"/>
  <c r="AA113" i="2" s="1"/>
  <c r="Y115" i="2"/>
  <c r="Y114" i="2" s="1"/>
  <c r="W115" i="2"/>
  <c r="W114" i="2" s="1"/>
  <c r="W113" i="2" s="1"/>
  <c r="AU84" i="1" s="1"/>
  <c r="BK115" i="2"/>
  <c r="BK114" i="2" s="1"/>
  <c r="N115" i="2"/>
  <c r="BE115" i="2" s="1"/>
  <c r="F107" i="2"/>
  <c r="F105" i="2"/>
  <c r="M28" i="2"/>
  <c r="F81" i="2"/>
  <c r="F79" i="2"/>
  <c r="O21" i="2"/>
  <c r="E21" i="2"/>
  <c r="M84" i="2" s="1"/>
  <c r="O20" i="2"/>
  <c r="O18" i="2"/>
  <c r="E18" i="2"/>
  <c r="M109" i="2" s="1"/>
  <c r="O17" i="2"/>
  <c r="O15" i="2"/>
  <c r="E15" i="2"/>
  <c r="F84" i="2" s="1"/>
  <c r="O14" i="2"/>
  <c r="O12" i="2"/>
  <c r="E12" i="2"/>
  <c r="F83" i="2" s="1"/>
  <c r="O11" i="2"/>
  <c r="O9" i="2"/>
  <c r="M81" i="2" s="1"/>
  <c r="F6" i="2"/>
  <c r="F104" i="2" s="1"/>
  <c r="AK27" i="1"/>
  <c r="AM79" i="1"/>
  <c r="L79" i="1"/>
  <c r="AM78" i="1"/>
  <c r="L78" i="1"/>
  <c r="AM76" i="1"/>
  <c r="L76" i="1"/>
  <c r="L74" i="1"/>
  <c r="L73" i="1"/>
  <c r="M84" i="3" l="1"/>
  <c r="M84" i="6"/>
  <c r="F83" i="8"/>
  <c r="M83" i="8"/>
  <c r="M83" i="2"/>
  <c r="F104" i="3"/>
  <c r="M107" i="4"/>
  <c r="F111" i="5"/>
  <c r="F103" i="6"/>
  <c r="F109" i="2"/>
  <c r="F108" i="4"/>
  <c r="F112" i="5"/>
  <c r="F110" i="2"/>
  <c r="BC83" i="1"/>
  <c r="W34" i="1" s="1"/>
  <c r="BB83" i="1"/>
  <c r="M83" i="5"/>
  <c r="M106" i="6"/>
  <c r="M83" i="3"/>
  <c r="M81" i="3"/>
  <c r="AA112" i="6"/>
  <c r="BK113" i="3"/>
  <c r="N113" i="3" s="1"/>
  <c r="N88" i="3" s="1"/>
  <c r="N114" i="3"/>
  <c r="N89" i="3" s="1"/>
  <c r="Y113" i="2"/>
  <c r="W113" i="3"/>
  <c r="AU85" i="1" s="1"/>
  <c r="AU83" i="1" s="1"/>
  <c r="BK112" i="6"/>
  <c r="N112" i="6" s="1"/>
  <c r="N88" i="6" s="1"/>
  <c r="N113" i="6"/>
  <c r="N89" i="6" s="1"/>
  <c r="BK111" i="7"/>
  <c r="N111" i="7" s="1"/>
  <c r="N88" i="7" s="1"/>
  <c r="N112" i="7"/>
  <c r="N89" i="7" s="1"/>
  <c r="AS83" i="1"/>
  <c r="AA115" i="5"/>
  <c r="AA111" i="7"/>
  <c r="M32" i="5"/>
  <c r="AV87" i="1" s="1"/>
  <c r="AT87" i="1" s="1"/>
  <c r="H32" i="5"/>
  <c r="AZ87" i="1" s="1"/>
  <c r="M32" i="6"/>
  <c r="AV88" i="1" s="1"/>
  <c r="AT88" i="1" s="1"/>
  <c r="M32" i="7"/>
  <c r="AV89" i="1" s="1"/>
  <c r="AT89" i="1" s="1"/>
  <c r="BK111" i="4"/>
  <c r="N111" i="4" s="1"/>
  <c r="N88" i="4" s="1"/>
  <c r="N112" i="4"/>
  <c r="N89" i="4" s="1"/>
  <c r="BK115" i="5"/>
  <c r="N115" i="5" s="1"/>
  <c r="N88" i="5" s="1"/>
  <c r="N116" i="5"/>
  <c r="N89" i="5" s="1"/>
  <c r="M32" i="8"/>
  <c r="AV90" i="1" s="1"/>
  <c r="AT90" i="1" s="1"/>
  <c r="H32" i="8"/>
  <c r="AZ90" i="1" s="1"/>
  <c r="AY83" i="1"/>
  <c r="H32" i="2"/>
  <c r="AZ84" i="1" s="1"/>
  <c r="M32" i="2"/>
  <c r="AV84" i="1" s="1"/>
  <c r="AT84" i="1" s="1"/>
  <c r="AX83" i="1"/>
  <c r="W33" i="1"/>
  <c r="BK113" i="2"/>
  <c r="N113" i="2" s="1"/>
  <c r="N88" i="2" s="1"/>
  <c r="N114" i="2"/>
  <c r="N89" i="2" s="1"/>
  <c r="M32" i="3"/>
  <c r="AV85" i="1" s="1"/>
  <c r="AT85" i="1" s="1"/>
  <c r="H32" i="3"/>
  <c r="AZ85" i="1" s="1"/>
  <c r="W111" i="4"/>
  <c r="AU86" i="1" s="1"/>
  <c r="W115" i="5"/>
  <c r="AU87" i="1" s="1"/>
  <c r="BK110" i="8"/>
  <c r="N110" i="8" s="1"/>
  <c r="N88" i="8" s="1"/>
  <c r="N111" i="8"/>
  <c r="N89" i="8" s="1"/>
  <c r="H32" i="7"/>
  <c r="AZ89" i="1" s="1"/>
  <c r="H32" i="4"/>
  <c r="AZ86" i="1" s="1"/>
  <c r="M107" i="2"/>
  <c r="F83" i="3"/>
  <c r="M108" i="4"/>
  <c r="M109" i="5"/>
  <c r="M108" i="6"/>
  <c r="M108" i="7"/>
  <c r="F84" i="8"/>
  <c r="M104" i="8"/>
  <c r="M81" i="4"/>
  <c r="F102" i="4"/>
  <c r="M84" i="5"/>
  <c r="F109" i="6"/>
  <c r="M81" i="7"/>
  <c r="F102" i="7"/>
  <c r="M84" i="8"/>
  <c r="F78" i="2"/>
  <c r="F84" i="3"/>
  <c r="F83" i="4"/>
  <c r="H32" i="6"/>
  <c r="AZ88" i="1" s="1"/>
  <c r="F83" i="7"/>
  <c r="F78" i="8"/>
  <c r="H33" i="8"/>
  <c r="BA90" i="1" s="1"/>
  <c r="H33" i="3"/>
  <c r="BA85" i="1" s="1"/>
  <c r="H33" i="5"/>
  <c r="BA87" i="1" s="1"/>
  <c r="M110" i="2"/>
  <c r="H33" i="6"/>
  <c r="BA88" i="1" s="1"/>
  <c r="BA83" i="1" l="1"/>
  <c r="W32" i="1"/>
  <c r="AW83" i="1"/>
  <c r="AK32" i="1" s="1"/>
  <c r="L96" i="2"/>
  <c r="M27" i="2"/>
  <c r="M30" i="2" s="1"/>
  <c r="L95" i="6"/>
  <c r="M27" i="6"/>
  <c r="M30" i="6" s="1"/>
  <c r="L93" i="8"/>
  <c r="M27" i="8"/>
  <c r="M30" i="8" s="1"/>
  <c r="L98" i="5"/>
  <c r="M27" i="5"/>
  <c r="M30" i="5" s="1"/>
  <c r="AZ83" i="1"/>
  <c r="L94" i="4"/>
  <c r="M27" i="4"/>
  <c r="M30" i="4" s="1"/>
  <c r="L96" i="3"/>
  <c r="M27" i="3"/>
  <c r="M30" i="3" s="1"/>
  <c r="L94" i="7"/>
  <c r="M27" i="7"/>
  <c r="M30" i="7" s="1"/>
  <c r="AG88" i="1" l="1"/>
  <c r="AN88" i="1" s="1"/>
  <c r="L38" i="6"/>
  <c r="L38" i="2"/>
  <c r="AG84" i="1"/>
  <c r="L38" i="3"/>
  <c r="AG85" i="1"/>
  <c r="AN85" i="1" s="1"/>
  <c r="AG90" i="1"/>
  <c r="AN90" i="1" s="1"/>
  <c r="L38" i="8"/>
  <c r="L38" i="4"/>
  <c r="AG86" i="1"/>
  <c r="AN86" i="1" s="1"/>
  <c r="W31" i="1"/>
  <c r="AV83" i="1"/>
  <c r="AG87" i="1"/>
  <c r="AN87" i="1" s="1"/>
  <c r="L38" i="5"/>
  <c r="L38" i="7"/>
  <c r="AG89" i="1"/>
  <c r="AN89" i="1" s="1"/>
  <c r="AN84" i="1" l="1"/>
  <c r="AG83" i="1"/>
  <c r="AK31" i="1"/>
  <c r="AT83" i="1"/>
  <c r="AK26" i="1" l="1"/>
  <c r="AK29" i="1" s="1"/>
  <c r="AK37" i="1" s="1"/>
  <c r="AN83" i="1"/>
  <c r="AN94" i="1" s="1"/>
  <c r="AG94" i="1"/>
</calcChain>
</file>

<file path=xl/sharedStrings.xml><?xml version="1.0" encoding="utf-8"?>
<sst xmlns="http://schemas.openxmlformats.org/spreadsheetml/2006/main" count="8177" uniqueCount="1021">
  <si>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</si>
  <si>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</si>
  <si>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</si>
  <si>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</si>
  <si>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</si>
  <si>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</si>
  <si>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</si>
  <si>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</si>
  <si>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</si>
  <si>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</si>
  <si>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</si>
  <si>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</si>
  <si>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</si>
  <si>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</si>
  <si>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CM-002NEUZ</t>
  </si>
  <si>
    <t>Stavba:</t>
  </si>
  <si>
    <t>IMPORT</t>
  </si>
  <si>
    <t>0,1</t>
  </si>
  <si>
    <t>JKSO:</t>
  </si>
  <si>
    <t>CC-CZ:</t>
  </si>
  <si>
    <t>1</t>
  </si>
  <si>
    <t>Místo:</t>
  </si>
  <si>
    <t xml:space="preserve"> </t>
  </si>
  <si>
    <t>Datum:</t>
  </si>
  <si>
    <t>26. 2. 2018</t>
  </si>
  <si>
    <t>10</t>
  </si>
  <si>
    <t>100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</si>
  <si>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</si>
  <si>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</si>
  <si>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</si>
  <si>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</si>
  <si>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</si>
  <si>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</si>
  <si>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</si>
  <si>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</si>
  <si>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</si>
  <si>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</si>
  <si>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</si>
  <si>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</si>
  <si>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</si>
  <si>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</si>
  <si>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</si>
  <si>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</si>
  <si>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</si>
  <si>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</si>
  <si>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</si>
  <si>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</si>
  <si>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</si>
  <si>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</si>
  <si>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</si>
  <si>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</si>
  <si>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</si>
  <si>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</si>
  <si>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</si>
  <si>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</si>
  <si>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</si>
  <si>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</si>
  <si>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</si>
  <si>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</si>
  <si>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</si>
  <si>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</si>
  <si>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</si>
  <si>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</si>
  <si>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</si>
  <si>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</si>
  <si>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</si>
  <si>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</si>
  <si>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</si>
  <si>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</si>
  <si>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</si>
  <si>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</si>
  <si>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</si>
  <si>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</si>
  <si>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</si>
  <si>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</si>
  <si>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</si>
  <si>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{eecb736b-f2db-49ff-821d-74d6f6990824}</t>
  </si>
  <si>
    <t>{00000000-0000-0000-0000-000000000000}</t>
  </si>
  <si>
    <t>SO 01</t>
  </si>
  <si>
    <t>Příprava staveniště</t>
  </si>
  <si>
    <t>{b582eca8-49be-4e18-8ed5-6f01739ca9a0}</t>
  </si>
  <si>
    <t>SO 102</t>
  </si>
  <si>
    <t>Zálivy BUS, chodníky a sjezdy</t>
  </si>
  <si>
    <t>{a6f82cc0-cec9-47e8-821f-72a0e36cc2cf}</t>
  </si>
  <si>
    <t>SO 301</t>
  </si>
  <si>
    <t>Odvodnění povrchových vod</t>
  </si>
  <si>
    <t>{ae8c616b-6ed0-423f-8afd-91b11b5e74d9}</t>
  </si>
  <si>
    <t>SO 401</t>
  </si>
  <si>
    <t>Veřejné osvětlení</t>
  </si>
  <si>
    <t>{7ba0d233-b5b0-441f-b0ea-fd251c92af6a}</t>
  </si>
  <si>
    <t>SO 402</t>
  </si>
  <si>
    <t>Úpravy Telefonica O2</t>
  </si>
  <si>
    <t>{9b818c39-b701-4c7f-8cb6-4f1fede6bfcc}</t>
  </si>
  <si>
    <t>SO 801</t>
  </si>
  <si>
    <t>Vegetační úpravy</t>
  </si>
  <si>
    <t>{c5589cb8-cf3a-41d9-bfdd-2c2a037cf29a}</t>
  </si>
  <si>
    <t>SO 000</t>
  </si>
  <si>
    <t>Vedlejší a ostaní náklady stavby</t>
  </si>
  <si>
    <t>{6be8bb0b-d648-42cc-bed4-b76382fe4164}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</si>
  <si>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</si>
  <si>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</si>
  <si>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</si>
  <si>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</si>
  <si>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</si>
  <si>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E13</t>
  </si>
  <si>
    <t>2</t>
  </si>
  <si>
    <t>-1</t>
  </si>
  <si>
    <t>KRYCÍ LIST ROZPOČTU</t>
  </si>
  <si>
    <t>Objekt:</t>
  </si>
  <si>
    <t>SO 01 - Příprava staveniště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</si>
  <si>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</si>
  <si>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</si>
  <si>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</si>
  <si>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</si>
  <si>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</si>
  <si>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</si>
  <si>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1 - Zemní práce</t>
  </si>
  <si>
    <t>741 - Elektroinstalace - silnoproud</t>
  </si>
  <si>
    <t>9 - Ostatní konstrukce a práce, bourání</t>
  </si>
  <si>
    <t>OST - Ostatní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</si>
  <si>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</si>
  <si>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</si>
  <si>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</si>
  <si>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</si>
  <si>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</si>
  <si>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</si>
  <si>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</si>
  <si>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</si>
  <si>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</si>
  <si>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</si>
  <si>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</si>
  <si>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</si>
  <si>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</si>
  <si>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</si>
  <si>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</si>
  <si>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4</t>
  </si>
  <si>
    <t>ROZPOCET</t>
  </si>
  <si>
    <t>K</t>
  </si>
  <si>
    <t>112014.3</t>
  </si>
  <si>
    <t>KÁCENÍ STROMŮ D KMENE DO 0,5M S ODSTRANĚNÍM PAŘEZŮ, ODVOZ DO 16KM</t>
  </si>
  <si>
    <t>KUS</t>
  </si>
  <si>
    <t>-1923596881</t>
  </si>
  <si>
    <t>""Kácení stromu  pr. 40cm v trase přeložky kabelu SŽDC</t>
  </si>
  <si>
    <t>VV</t>
  </si>
  <si>
    <t>""Dle příloh PD: 1, 4</t>
  </si>
  <si>
    <t>A1</t>
  </si>
  <si>
    <t>B1</t>
  </si>
  <si>
    <t>"Celkem: "1</t>
  </si>
  <si>
    <t>113136</t>
  </si>
  <si>
    <t>ODSTRANĚNÍ KRYTU ZPEVNĚNÝCH PLOCH S ASFALT POJIVEM, ODVOZ DO 12KM</t>
  </si>
  <si>
    <t>M3</t>
  </si>
  <si>
    <t>-324226406</t>
  </si>
  <si>
    <t>""Vybourání krytu cyklostezky a příjezdu k bývalému strážnímu domku</t>
  </si>
  <si>
    <t>""Dle příloh PD: 1, 2</t>
  </si>
  <si>
    <t>""odměřená plocha z výkresu x tloušťka</t>
  </si>
  <si>
    <t>""cyklostezka</t>
  </si>
  <si>
    <t>A2</t>
  </si>
  <si>
    <t>210.3*0.1</t>
  </si>
  <si>
    <t>""příjez k strážnímu domku</t>
  </si>
  <si>
    <t>B2</t>
  </si>
  <si>
    <t>119.8*0.15</t>
  </si>
  <si>
    <t>C2</t>
  </si>
  <si>
    <t>"Celkem: "21.03+17.97</t>
  </si>
  <si>
    <t>3</t>
  </si>
  <si>
    <t>11328</t>
  </si>
  <si>
    <t>ODSTRANĚNÍ PŘÍKOPŮ A RIGOLŮ Z PŘÍKOPOVÝCH TVÁRNIC</t>
  </si>
  <si>
    <t>M2</t>
  </si>
  <si>
    <t>-1499490575</t>
  </si>
  <si>
    <t>""Odstranění zpevněného příkopu z příkopových tvárnice, včetně odvozu na skládku 10km</t>
  </si>
  <si>
    <t>""odhad</t>
  </si>
  <si>
    <t>A3</t>
  </si>
  <si>
    <t>24.5</t>
  </si>
  <si>
    <t>B3</t>
  </si>
  <si>
    <t>"Celkem: "24.5</t>
  </si>
  <si>
    <t>11332A</t>
  </si>
  <si>
    <t>ODSTRANĚNÍ PODKLADŮ ZPEVNĚNÝCH PLOCH Z KAMENIVA NESTMELENÉHO - BEZ DOPRAVY</t>
  </si>
  <si>
    <t>1629731363</t>
  </si>
  <si>
    <t>""Odstranění štěrkové podkladní vrstvy tl. 200mm rušené větve cyklostezky</t>
  </si>
  <si>
    <t>""plocha odměřená z výkresu x tloušťka vrstvy</t>
  </si>
  <si>
    <t>A4</t>
  </si>
  <si>
    <t>210.3*0.2</t>
  </si>
  <si>
    <t>B4</t>
  </si>
  <si>
    <t>"Celkem: "42.06</t>
  </si>
  <si>
    <t>5</t>
  </si>
  <si>
    <t>11332B</t>
  </si>
  <si>
    <t>ODSTRANĚNÍ PODKLADŮ ZPEVNĚNÝCH PLOCH Z KAMENIVA NESTMELENÉHO - DOPRAVA</t>
  </si>
  <si>
    <t>TKM</t>
  </si>
  <si>
    <t>-1878981280</t>
  </si>
  <si>
    <t>""Doprava na skládku materilu podkladní vrstvy cyklostezky</t>
  </si>
  <si>
    <t>""z pol. 11332A</t>
  </si>
  <si>
    <t>A5</t>
  </si>
  <si>
    <t>42.06*1.8*10</t>
  </si>
  <si>
    <t>B5</t>
  </si>
  <si>
    <t>"Celkem: "757.08</t>
  </si>
  <si>
    <t>7</t>
  </si>
  <si>
    <t>11352A</t>
  </si>
  <si>
    <t>ODSTRANĚNÍ CHODNÍKOVÝCH OBRUBNÍKŮ BETONOVÝCH - BEZ DOPRAVY</t>
  </si>
  <si>
    <t>M</t>
  </si>
  <si>
    <t>-1113567642</t>
  </si>
  <si>
    <t>""Odstranění obrubníků cyklostezky</t>
  </si>
  <si>
    <t>""Délka odměřená z výkresu</t>
  </si>
  <si>
    <t>A6</t>
  </si>
  <si>
    <t>122</t>
  </si>
  <si>
    <t>B6</t>
  </si>
  <si>
    <t>"Celkem: "122</t>
  </si>
  <si>
    <t>8</t>
  </si>
  <si>
    <t>11352B</t>
  </si>
  <si>
    <t>ODSTRANĚNÍ CHODNÍKOVÝCH OBRUBNÍKŮ BETONOVÝCH - DOPRAVA</t>
  </si>
  <si>
    <t>1045340933</t>
  </si>
  <si>
    <t>""Odvoz vybouraných obrub na skládku</t>
  </si>
  <si>
    <t>""z pol. 11352A</t>
  </si>
  <si>
    <t>""délka x plocha příčného řezu x obj. hmotnost xvzdálenost skládky</t>
  </si>
  <si>
    <t>A7</t>
  </si>
  <si>
    <t>122*(0.15*0.25+0.15)*2.4*10</t>
  </si>
  <si>
    <t>B7</t>
  </si>
  <si>
    <t>"Celkem: "549</t>
  </si>
  <si>
    <t>24</t>
  </si>
  <si>
    <t>743Z11</t>
  </si>
  <si>
    <t>DEMONTÁŽ OSVĚTLOVACÍHO STOŽÁRU ULIČNÍHO VÝŠKY DO 15 M</t>
  </si>
  <si>
    <t>-2111087464</t>
  </si>
  <si>
    <t>""Demontáž stožáru VO u cyklostezly</t>
  </si>
  <si>
    <t>A8</t>
  </si>
  <si>
    <t>B8</t>
  </si>
  <si>
    <t>25</t>
  </si>
  <si>
    <t>743Z31</t>
  </si>
  <si>
    <t>DEMONTÁŽ ELEKTROVÝZBROJE OSVĚTLOVACÍHO STOŽÁRU VÝŠKY DO 15 M</t>
  </si>
  <si>
    <t>-1858986468</t>
  </si>
  <si>
    <t>A9</t>
  </si>
  <si>
    <t>B9</t>
  </si>
  <si>
    <t>26</t>
  </si>
  <si>
    <t>743Z35</t>
  </si>
  <si>
    <t>DEMONTÁŽ SVÍTIDLA Z OSVĚTLOVACÍHO STOŽÁRU VÝŠKY DO 15 M</t>
  </si>
  <si>
    <t>-237878021</t>
  </si>
  <si>
    <t>A10</t>
  </si>
  <si>
    <t>B10</t>
  </si>
  <si>
    <t>27</t>
  </si>
  <si>
    <t>74E855</t>
  </si>
  <si>
    <t>ODVOZ ZDEMONTOVANÉHO MATERIÁLU VČETNĚ KABELU NA SKLÁDKU, RECYKLACI NEBO JINÉ URČENÉ MÍSTO</t>
  </si>
  <si>
    <t>1369143942</t>
  </si>
  <si>
    <t>""Odvoz zdemontovaného materiálu ze stožáru VO do areálu správce, 5km</t>
  </si>
  <si>
    <t>A11</t>
  </si>
  <si>
    <t>1*5</t>
  </si>
  <si>
    <t>B11</t>
  </si>
  <si>
    <t>"Celkem: "5</t>
  </si>
  <si>
    <t>17</t>
  </si>
  <si>
    <t>911CA3</t>
  </si>
  <si>
    <t>SVODIDLO BETON, ÚROVEŇ ZADRŽ N2 VÝŠ 0,8M - DEMONTÁŽ S PŘESUNEM</t>
  </si>
  <si>
    <t>-3648117</t>
  </si>
  <si>
    <t>""Snesení betonových svodidel v nároží křižovatky, odvoz do areálu SÚS Doubravice</t>
  </si>
  <si>
    <t>A12</t>
  </si>
  <si>
    <t>12</t>
  </si>
  <si>
    <t>B12</t>
  </si>
  <si>
    <t>"Celkem: "12</t>
  </si>
  <si>
    <t>18</t>
  </si>
  <si>
    <t>914123</t>
  </si>
  <si>
    <t>DOPRAVNÍ ZNAČKY ZÁKLADNÍ VELIKOSTI OCELOVÉ FÓLIE TŘ 1 - DEMONTÁŽ</t>
  </si>
  <si>
    <t>139866944</t>
  </si>
  <si>
    <t>""Odtranění stávajícího SDZ</t>
  </si>
  <si>
    <t>""Dle příloh Pd: 1, 2</t>
  </si>
  <si>
    <t>""P 1</t>
  </si>
  <si>
    <t>A13</t>
  </si>
  <si>
    <t>""B 21a + B20a + E13</t>
  </si>
  <si>
    <t>B13</t>
  </si>
  <si>
    <t>""2 x IS 3b</t>
  </si>
  <si>
    <t>C13</t>
  </si>
  <si>
    <t>""A22+E13</t>
  </si>
  <si>
    <t>D13</t>
  </si>
  <si>
    <t>""IS 16b</t>
  </si>
  <si>
    <t>""C 9a + C9b</t>
  </si>
  <si>
    <t>F13</t>
  </si>
  <si>
    <t>""P 6</t>
  </si>
  <si>
    <t>G13</t>
  </si>
  <si>
    <t>""P 1 + E2b</t>
  </si>
  <si>
    <t>H13</t>
  </si>
  <si>
    <t>""S x IS 3c</t>
  </si>
  <si>
    <t>I13</t>
  </si>
  <si>
    <t>""B 21a + B 20a + E 13</t>
  </si>
  <si>
    <t>J13</t>
  </si>
  <si>
    <t>K13</t>
  </si>
  <si>
    <t>"Celkem: "2+3+2+2+1+2+1+2+2+3</t>
  </si>
  <si>
    <t>19</t>
  </si>
  <si>
    <t>914923</t>
  </si>
  <si>
    <t>SLOUPKY A STOJKY DZ Z OCEL TRUBEK DO PATKY DEMONTÁŽ</t>
  </si>
  <si>
    <t>-472940760</t>
  </si>
  <si>
    <t>A14</t>
  </si>
  <si>
    <t>B14</t>
  </si>
  <si>
    <t>C14</t>
  </si>
  <si>
    <t>D14</t>
  </si>
  <si>
    <t>E14</t>
  </si>
  <si>
    <t>F14</t>
  </si>
  <si>
    <t>G14</t>
  </si>
  <si>
    <t>H14</t>
  </si>
  <si>
    <t>I14</t>
  </si>
  <si>
    <t>J14</t>
  </si>
  <si>
    <t>K14</t>
  </si>
  <si>
    <t>93791R</t>
  </si>
  <si>
    <t>Odstranění kryté zastávky včetně zpevnění a označníku s odvozem do 15km</t>
  </si>
  <si>
    <t>KS</t>
  </si>
  <si>
    <t>-2103076397</t>
  </si>
  <si>
    <t>""Kompletní odstranění zastávky, včetně dopravy a poplatků za skládku</t>
  </si>
  <si>
    <t>""Dle příloh PD:, 1, 2</t>
  </si>
  <si>
    <t>A15</t>
  </si>
  <si>
    <t>B15</t>
  </si>
  <si>
    <t>22</t>
  </si>
  <si>
    <t>966346.1</t>
  </si>
  <si>
    <t>BOURÁNÍ PROPUSTŮ Z TRUB DN DO 400MM</t>
  </si>
  <si>
    <t>-634884316</t>
  </si>
  <si>
    <t>""Odstranění zatrubněného sjezdu, včetně zemních prací, odvozu na skládku do 10km, poplatků za likvidaci odpadu</t>
  </si>
  <si>
    <t>A16</t>
  </si>
  <si>
    <t>9</t>
  </si>
  <si>
    <t>B16</t>
  </si>
  <si>
    <t>"Celkem: "9</t>
  </si>
  <si>
    <t>29</t>
  </si>
  <si>
    <t>014112</t>
  </si>
  <si>
    <t>POPLATKY ZA SKLÁDKU TYP S-IO (INERTNÍ ODPAD)</t>
  </si>
  <si>
    <t>T</t>
  </si>
  <si>
    <t>1211167232</t>
  </si>
  <si>
    <t>""Skládkovné zemina a kamenivo</t>
  </si>
  <si>
    <t>""z pol. 13273B a 17411</t>
  </si>
  <si>
    <t>A17</t>
  </si>
  <si>
    <t>(147.6-119.52)*1.8</t>
  </si>
  <si>
    <t>B17</t>
  </si>
  <si>
    <t>42.06*1.8</t>
  </si>
  <si>
    <t>C17</t>
  </si>
  <si>
    <t>"Celkem: "50.544+75.708</t>
  </si>
  <si>
    <t>30</t>
  </si>
  <si>
    <t>014122</t>
  </si>
  <si>
    <t>POPLATKY ZA SKLÁDKU TYP S-OO (OSTATNÍ ODPAD)</t>
  </si>
  <si>
    <t>-943129729</t>
  </si>
  <si>
    <t>""Vybourané asfalty a beton</t>
  </si>
  <si>
    <t>""z pol. 113136</t>
  </si>
  <si>
    <t>A18</t>
  </si>
  <si>
    <t>39*2.2</t>
  </si>
  <si>
    <t>""z pol. 113336</t>
  </si>
  <si>
    <t>B18</t>
  </si>
  <si>
    <t>12.72*2.2</t>
  </si>
  <si>
    <t>C18</t>
  </si>
  <si>
    <t>122*(0.15*0.25+0.15)*2.4</t>
  </si>
  <si>
    <t>""z pol. 11328</t>
  </si>
  <si>
    <t>D18</t>
  </si>
  <si>
    <t>24.5*0.2*2.4</t>
  </si>
  <si>
    <t>E18</t>
  </si>
  <si>
    <t>"Celkem: "85.8+27.984+54.9+11.76</t>
  </si>
  <si>
    <t>31</t>
  </si>
  <si>
    <t>014122.1</t>
  </si>
  <si>
    <t>119883493</t>
  </si>
  <si>
    <t>""Likvidace pařezu a větví z káceného stromu</t>
  </si>
  <si>
    <t>""k pol. 112114.3</t>
  </si>
  <si>
    <t>A19</t>
  </si>
  <si>
    <t>0.8</t>
  </si>
  <si>
    <t>B19</t>
  </si>
  <si>
    <t>"Celkem: "0.8</t>
  </si>
  <si>
    <t>SO 102 - Zálivy BUS, chodníky a sjezdy</t>
  </si>
  <si>
    <t>5 - Komunikace pozemní</t>
  </si>
  <si>
    <t>121101</t>
  </si>
  <si>
    <t>SEJMUTÍ ORNICE NEBO LESNÍ PŮDY S ODVOZEM DO 1KM</t>
  </si>
  <si>
    <t>317037915</t>
  </si>
  <si>
    <t>""Srývka ornice v tl. 0,15m na původní zeleni - deponovaná na stavbě pro další použití v rámci DO 102 a 801</t>
  </si>
  <si>
    <t>""Dle příloh PD: 1, 3, 8, 9</t>
  </si>
  <si>
    <t>""plocha z výkresu x hloubka</t>
  </si>
  <si>
    <t>704.9*0.15</t>
  </si>
  <si>
    <t>1293*0.15</t>
  </si>
  <si>
    <t>C1</t>
  </si>
  <si>
    <t>"Celkem: "105.735+193.95</t>
  </si>
  <si>
    <t>12373A</t>
  </si>
  <si>
    <t>ODKOP PRO SPOD STAVBU SILNIC A ŽELEZNIC TŘ. I - BEZ DOPRAVY</t>
  </si>
  <si>
    <t>-2136793541</t>
  </si>
  <si>
    <t>""Odkopávky na úroveň zemní pláně a parapláně</t>
  </si>
  <si>
    <t xml:space="preserve">""zálivy zastávek </t>
  </si>
  <si>
    <t>""plocha př. řezu x délka</t>
  </si>
  <si>
    <t>2*1.85*(15+2*15/2)</t>
  </si>
  <si>
    <t>""Chodník na staně ke trati od zastávky k přechodu a od sjezdu k druhému přechodu.</t>
  </si>
  <si>
    <t>""plocha z výkresu x tloušťka</t>
  </si>
  <si>
    <t>(103.5+45.1)*0.1</t>
  </si>
  <si>
    <t>""Chodník v místě rušené větve cyklostezky</t>
  </si>
  <si>
    <t>14.42*40.5</t>
  </si>
  <si>
    <t>""sjezd k trati</t>
  </si>
  <si>
    <t>D2</t>
  </si>
  <si>
    <t>55.3*0.1</t>
  </si>
  <si>
    <t>E2</t>
  </si>
  <si>
    <t>"Celkem: "111+14.86+584.01+5.53</t>
  </si>
  <si>
    <t>12373B</t>
  </si>
  <si>
    <t>ODKOP PRO SPOD STAVBU SILNIC A ŽELEZNIC TŘ. I - DOPRAVA</t>
  </si>
  <si>
    <t>M3KM</t>
  </si>
  <si>
    <t>-604994270</t>
  </si>
  <si>
    <t>""Doprava přebytečné zeminy na skládku</t>
  </si>
  <si>
    <t>""(pol. 12373B-pol. 17110-pol. 17103) x vzdálenost 10 km</t>
  </si>
  <si>
    <t>(715.4-163.20-36.945)*10</t>
  </si>
  <si>
    <t>"Celkem: "5152.55</t>
  </si>
  <si>
    <t>125731</t>
  </si>
  <si>
    <t>VYKOPÁVKY ZE ZEMNÍKŮ A SKLÁDEK TŘ. I, ODVOZ DO 1KM</t>
  </si>
  <si>
    <t>12142071</t>
  </si>
  <si>
    <t>""Doprava ornice z mezideponie pro ohumusování</t>
  </si>
  <si>
    <t>""dle pol. 18222</t>
  </si>
  <si>
    <t>1627*0.15</t>
  </si>
  <si>
    <t>"Celkem: "244.05</t>
  </si>
  <si>
    <t>17110</t>
  </si>
  <si>
    <t>ULOŽENÍ SYPANINY DO NÁSYPŮ SE ZHUTNĚNÍM</t>
  </si>
  <si>
    <t>-848249719</t>
  </si>
  <si>
    <t>""Dosypání svahu k cyklostezce</t>
  </si>
  <si>
    <t xml:space="preserve">""bez dopravy, provede se přímo při odkopech přehozením </t>
  </si>
  <si>
    <t>4.08*40</t>
  </si>
  <si>
    <t>"Celkem: "163.2</t>
  </si>
  <si>
    <t>6</t>
  </si>
  <si>
    <t>171103</t>
  </si>
  <si>
    <t>ULOŽENÍ SYPANINY DO NÁSYPŮ SE ZHUTNĚNÍM DO 100% PS</t>
  </si>
  <si>
    <t>1902755569</t>
  </si>
  <si>
    <t>""Násypy pod chodník u zastávky a sjezd vpravo směrem na Pardubice</t>
  </si>
  <si>
    <t>""chodník</t>
  </si>
  <si>
    <t>0.6*3.15*15</t>
  </si>
  <si>
    <t>""sjezd</t>
  </si>
  <si>
    <t>""plocha x tloušťka</t>
  </si>
  <si>
    <t>57.3*0.15</t>
  </si>
  <si>
    <t>C6</t>
  </si>
  <si>
    <t>"Celkem: "28.35+8.595</t>
  </si>
  <si>
    <t>17120</t>
  </si>
  <si>
    <t>ULOŽENÍ SYPANINY DO NÁSYPŮ A NA SKLÁDKY BEZ ZHUTNĚNÍ</t>
  </si>
  <si>
    <t>1562506797</t>
  </si>
  <si>
    <t>""Uložení zeminy na skládce nebo mezideponii</t>
  </si>
  <si>
    <t>""přebytečná zemina</t>
  </si>
  <si>
    <t>""pol. 12373B-pol. 17110-pol. 17103</t>
  </si>
  <si>
    <t>705.36-163.20-36.945</t>
  </si>
  <si>
    <t>""ornice</t>
  </si>
  <si>
    <t>""z pol. 121101</t>
  </si>
  <si>
    <t>299.685</t>
  </si>
  <si>
    <t>C7</t>
  </si>
  <si>
    <t>"Celkem: "505.215+299.685</t>
  </si>
  <si>
    <t>17180</t>
  </si>
  <si>
    <t>ULOŽENÍ SYPANINY DO NÁSYPŮ Z NAKUPOVANÝCH MATERIÁLŮ</t>
  </si>
  <si>
    <t>-540140684</t>
  </si>
  <si>
    <t>""Výměna aktivní zóny  - ateriál vhodný pro AZ dle TKP</t>
  </si>
  <si>
    <t>""pro výměnu aktivní zóny v zastávkách</t>
  </si>
  <si>
    <t>1.75*0.5*(15+2*15/2)</t>
  </si>
  <si>
    <t>3.7*0.5*(15+2*15/2)</t>
  </si>
  <si>
    <t>C8</t>
  </si>
  <si>
    <t>"Celkem: "26.25+55.5</t>
  </si>
  <si>
    <t>18110</t>
  </si>
  <si>
    <t>ÚPRAVA PLÁNĚ SE ZHUTNĚNÍM V HORNINĚ TŘ. I</t>
  </si>
  <si>
    <t>-182856884</t>
  </si>
  <si>
    <t>""Urovnání a zhutnění zemní pláně</t>
  </si>
  <si>
    <t>""plochy z výkresu</t>
  </si>
  <si>
    <t>533.1+401.1+337.8</t>
  </si>
  <si>
    <t>"Celkem: "1272</t>
  </si>
  <si>
    <t>18222</t>
  </si>
  <si>
    <t>ROZPROSTŘENÍ ORNICE VE SVAHU V TL DO 0,15M</t>
  </si>
  <si>
    <t>653845876</t>
  </si>
  <si>
    <t>""Ohumusování svahů v okolí křížovaty</t>
  </si>
  <si>
    <t>479</t>
  </si>
  <si>
    <t>993</t>
  </si>
  <si>
    <t>C10</t>
  </si>
  <si>
    <t>155</t>
  </si>
  <si>
    <t>D10</t>
  </si>
  <si>
    <t>"Celkem: "479+993+155</t>
  </si>
  <si>
    <t>11</t>
  </si>
  <si>
    <t>18241</t>
  </si>
  <si>
    <t>ZALOŽENÍ TRÁVNÍKU RUČNÍM VÝSEVEM</t>
  </si>
  <si>
    <t>93265151</t>
  </si>
  <si>
    <t>""Osetí ploch nad rámec SO 801</t>
  </si>
  <si>
    <t>""z pol. 18222 a SO 801</t>
  </si>
  <si>
    <t>1627-564</t>
  </si>
  <si>
    <t>"Celkem: "1063</t>
  </si>
  <si>
    <t>56110</t>
  </si>
  <si>
    <t>PODKLADNÍ BETON</t>
  </si>
  <si>
    <t>1506125996</t>
  </si>
  <si>
    <t>""Betonová deska C20/25 tl. 200mm s vloženou KARI sítí</t>
  </si>
  <si>
    <t>""zálivy zastávek</t>
  </si>
  <si>
    <t>2*1.75*(15+(10+15)/2)*0.2</t>
  </si>
  <si>
    <t>"Celkem: "19.25</t>
  </si>
  <si>
    <t>13</t>
  </si>
  <si>
    <t>56323</t>
  </si>
  <si>
    <t>VOZOVKOVÉ VRSTVY Z VIBROVANÉHO ŠTĚRKU TL. DO 150MM</t>
  </si>
  <si>
    <t>1421722986</t>
  </si>
  <si>
    <t>""Podkladní vrstva chodníku  vibrovaný štěrk (32-63 se zavibrovaným jemnozrným kamenivem)  tl. 150mm</t>
  </si>
  <si>
    <t>""plocha odměřená z výkresu</t>
  </si>
  <si>
    <t>42.6+207.12+25.8+19</t>
  </si>
  <si>
    <t>"Celkem: "294.52</t>
  </si>
  <si>
    <t>14</t>
  </si>
  <si>
    <t>56324</t>
  </si>
  <si>
    <t>VOZOVKOVÉ VRSTVY Z VIBROVANÉHO ŠTĚRKU TL. DO 200MM</t>
  </si>
  <si>
    <t>-1399895946</t>
  </si>
  <si>
    <t>""Podkladní vrstva sjezdů</t>
  </si>
  <si>
    <t>54.9+2*35.9</t>
  </si>
  <si>
    <t>"Celkem: "126.7</t>
  </si>
  <si>
    <t>56333</t>
  </si>
  <si>
    <t>VOZOVKOVÉ VRSTVY ZE ŠTĚRKODRTI TL. DO 150MM</t>
  </si>
  <si>
    <t>-1049488878</t>
  </si>
  <si>
    <t>""Podkladní vrstva chodní k zastávce směr Pardubice -  ŠDa 150mm</t>
  </si>
  <si>
    <t>76.2+11.6</t>
  </si>
  <si>
    <t>"Celkem: "87.8</t>
  </si>
  <si>
    <t>16</t>
  </si>
  <si>
    <t>56334</t>
  </si>
  <si>
    <t>VOZOVKOVÉ VRSTVY ZE ŠTĚRKODRTI TL. DO 200MM</t>
  </si>
  <si>
    <t>-1549814927</t>
  </si>
  <si>
    <t>""Podkladní vrstva vozovky zastávkových zálivů</t>
  </si>
  <si>
    <t>""zastávka směr do Pardubicc</t>
  </si>
  <si>
    <t>2.65*(15+(15+10)/2)</t>
  </si>
  <si>
    <t>""zastávka směr Dašice</t>
  </si>
  <si>
    <t>3.35*(15+(10+15)/2)</t>
  </si>
  <si>
    <t>C16</t>
  </si>
  <si>
    <t>"Celkem: "72.875+92.125</t>
  </si>
  <si>
    <t>56342</t>
  </si>
  <si>
    <t>VOZOVKOVÉ VRSTVY ZE ŠTĚRKOPÍSKU TL. DO 100MM</t>
  </si>
  <si>
    <t>-1700314607</t>
  </si>
  <si>
    <t>""Podkladní vrstva chodníku na straně ke trati štěrkopísek tl. 100mm</t>
  </si>
  <si>
    <t>""plocha odměřená z výkresu + přesah pod obrubu</t>
  </si>
  <si>
    <t>275.52+19+0.25*(130.1+18+45+22+13)</t>
  </si>
  <si>
    <t>"Celkem: "351.545</t>
  </si>
  <si>
    <t>56361</t>
  </si>
  <si>
    <t>VOZOVKOVÉ VRSTVY Z RECYKLOVANÉHO MATERIÁLU TL DO 50MM</t>
  </si>
  <si>
    <t>-1349256939</t>
  </si>
  <si>
    <t>""Kryt sjezdů</t>
  </si>
  <si>
    <t>572151</t>
  </si>
  <si>
    <t>INFILTRAČNÍ POSTŘIK ASFALTOVÝ DO 2,5KG/M2</t>
  </si>
  <si>
    <t>-904630603</t>
  </si>
  <si>
    <t>""Infiltrační postřik pod ložnou vrstvu chodníku na straně k trati</t>
  </si>
  <si>
    <t>275.52+19</t>
  </si>
  <si>
    <t>20</t>
  </si>
  <si>
    <t>572221</t>
  </si>
  <si>
    <t>SPOJOVACÍ POSTŘIK Z ASFALTU DO 1,0KG/M2</t>
  </si>
  <si>
    <t>-87862652</t>
  </si>
  <si>
    <t xml:space="preserve">""Spojovací postřik z asfaltu 0,7kg/m2 </t>
  </si>
  <si>
    <t>""výměra dtto pol. 574A43</t>
  </si>
  <si>
    <t>A20</t>
  </si>
  <si>
    <t>294.52</t>
  </si>
  <si>
    <t>B20</t>
  </si>
  <si>
    <t>57473</t>
  </si>
  <si>
    <t>VOZOVKOVÉ VÝZTUŽNÉ VRSTVY ZE SÍTÍ</t>
  </si>
  <si>
    <t>-340019072</t>
  </si>
  <si>
    <t>""Výztuž podkladní desky zálivů zastávek</t>
  </si>
  <si>
    <t>""plocha betonové desky</t>
  </si>
  <si>
    <t>A21</t>
  </si>
  <si>
    <t>2*1.75*(15+(10+15)/2)</t>
  </si>
  <si>
    <t>B21</t>
  </si>
  <si>
    <t>"Celkem: "96.25</t>
  </si>
  <si>
    <t>574A31</t>
  </si>
  <si>
    <t>ASFALTOVÝ BETON PRO OBRUSNÉ VRSTVY ACO 8 TL. 40MM</t>
  </si>
  <si>
    <t>-894355033</t>
  </si>
  <si>
    <t>""Obrusná vrstva chodníku na stratě k trati -  ACO 8 -  40mm</t>
  </si>
  <si>
    <t>A22</t>
  </si>
  <si>
    <t>""odečet reliéfní dlažby - varovné pásy</t>
  </si>
  <si>
    <t>B22</t>
  </si>
  <si>
    <t>-0.4*3+0.4*(3+3.75)/2+0.4*11.15+0.4*(3+3.35)/2</t>
  </si>
  <si>
    <t>""odečet reliéfní dlažby - signální pás</t>
  </si>
  <si>
    <t>C22</t>
  </si>
  <si>
    <t>-(2-0.4-0.3)*0.8</t>
  </si>
  <si>
    <t>""Odečet barevné dlažby - vizuální pás</t>
  </si>
  <si>
    <t>D22</t>
  </si>
  <si>
    <t>-15*0.4</t>
  </si>
  <si>
    <t>""odečet vodící linie</t>
  </si>
  <si>
    <t>E22</t>
  </si>
  <si>
    <t>F22</t>
  </si>
  <si>
    <t>"Celkem: "294.52+5.88+-1.04+-6+-6</t>
  </si>
  <si>
    <t>23</t>
  </si>
  <si>
    <t>574A43</t>
  </si>
  <si>
    <t>ASFALTOVÝ BETON PRO OBRUSNÉ VRSTVY ACO 11 TL. 50MM</t>
  </si>
  <si>
    <t>1672072181</t>
  </si>
  <si>
    <t>""Ložná vrstva chodníku na stratě k trati -  ACO 11 50mm</t>
  </si>
  <si>
    <t>""Dle příloh PD: 1, 3, 8, 9, 7</t>
  </si>
  <si>
    <t>""dtto pol. 574A31</t>
  </si>
  <si>
    <t>A23</t>
  </si>
  <si>
    <t>293.36</t>
  </si>
  <si>
    <t>B23</t>
  </si>
  <si>
    <t>"Celkem: "293.36</t>
  </si>
  <si>
    <t>58222.1</t>
  </si>
  <si>
    <t>DLÁŽDĚNÉ KRYTY Z DROBNÝCH KOSTEK DO LOŽE ZE SPECIÁLNÍ DRENÁŽNÍ MC</t>
  </si>
  <si>
    <t>-2124462859</t>
  </si>
  <si>
    <t>""Dlažba 8/10 do lože z drenážní malty, spárování speciální maltou pro kamenné dlažby dle požadavků PD</t>
  </si>
  <si>
    <t>""zastávkové zálivy - plocha odměřená z výkresu</t>
  </si>
  <si>
    <t>A24</t>
  </si>
  <si>
    <t>96.25</t>
  </si>
  <si>
    <t>B24</t>
  </si>
  <si>
    <t>582611</t>
  </si>
  <si>
    <t>KRYTY Z BETON DLAŽDIC SE ZÁMKEM ŠEDÝCH TL 60MM DO LOŽE Z KAM</t>
  </si>
  <si>
    <t>-1098470730</t>
  </si>
  <si>
    <t>""Zámková dlažba chodníku z zastávce směr Pardubice</t>
  </si>
  <si>
    <t>""Dle příloh PD: 1, 3, 7, 8, 9</t>
  </si>
  <si>
    <t xml:space="preserve">""plocha odměřená z výkresu </t>
  </si>
  <si>
    <t>A25</t>
  </si>
  <si>
    <t>B25</t>
  </si>
  <si>
    <t>-0.4*3.0</t>
  </si>
  <si>
    <t>C25</t>
  </si>
  <si>
    <t>D25</t>
  </si>
  <si>
    <t>E25</t>
  </si>
  <si>
    <t>"Celkem: "87.8+-1.2+-1.04+-6</t>
  </si>
  <si>
    <t>582614</t>
  </si>
  <si>
    <t>KRYTY Z BETON DLAŽDIC SE ZÁMKEM BAREV TL 60MM DO LOŽE Z KAM</t>
  </si>
  <si>
    <t>-623997739</t>
  </si>
  <si>
    <t>""Vizuální pás na nástupišti - kontrastní barva od běžného krytu nástupiště</t>
  </si>
  <si>
    <t>""Dle příloh PD: 1, 3, 7</t>
  </si>
  <si>
    <t>A26</t>
  </si>
  <si>
    <t>2*15*0.4</t>
  </si>
  <si>
    <t>B26</t>
  </si>
  <si>
    <t>582617.1</t>
  </si>
  <si>
    <t>KRYTY Z BETON DLAŽDIC ŠEDÝCH S PODÉLNÝMI DRÁŽKAMI  TL 60MM DO LOŽE Z KAM</t>
  </si>
  <si>
    <t>-2122499728</t>
  </si>
  <si>
    <t xml:space="preserve">""Vodící linie z dlaždic podélně drážkovaných v místě sjezdu k bývalému strážnímu domku z </t>
  </si>
  <si>
    <t>A27</t>
  </si>
  <si>
    <t>15*0.4</t>
  </si>
  <si>
    <t>B27</t>
  </si>
  <si>
    <t>"Celkem: "6</t>
  </si>
  <si>
    <t>28</t>
  </si>
  <si>
    <t>58261A</t>
  </si>
  <si>
    <t>KRYTY Z BETON DLAŽDIC SE ZÁMKEM BAREV RELIÉF TL 60MM DO LOŽE Z KAM</t>
  </si>
  <si>
    <t>926833623</t>
  </si>
  <si>
    <t>""Reliéfní dlažba odlišné barvy dle vyhl. 398/09Sb.</t>
  </si>
  <si>
    <t>""Výstražné pásy v místech přechodů a sjezdů</t>
  </si>
  <si>
    <t>A28</t>
  </si>
  <si>
    <t>2*0.4*3+0.4*(3+3.75)/2+0.4*11.15+0.4*(3+3.35)/2</t>
  </si>
  <si>
    <t>""Signální pásy na nástupištích</t>
  </si>
  <si>
    <t>B28</t>
  </si>
  <si>
    <t>2*(2-0.4-0.3)*0.8</t>
  </si>
  <si>
    <t>C28</t>
  </si>
  <si>
    <t>"Celkem: "9.48+2.08</t>
  </si>
  <si>
    <t>911CA1.01</t>
  </si>
  <si>
    <t>SVODIDLO BETON, ÚROVEŇ ZADRŽ N2 VÝŠ 0,8M - DODÁVKA A MONTÁŽ</t>
  </si>
  <si>
    <t>1826249354</t>
  </si>
  <si>
    <t>""Svodidlo betonové se žlutočerným šrafem</t>
  </si>
  <si>
    <t>""sjezd na pozemek 98/7</t>
  </si>
  <si>
    <t>""Dle příloh PD: 1, 5</t>
  </si>
  <si>
    <t>A29</t>
  </si>
  <si>
    <t>B29</t>
  </si>
  <si>
    <t>914171</t>
  </si>
  <si>
    <t>DOPRAVNÍ ZNAČKY ZÁKLADNÍ VELIKOSTI HLINÍKOVÉ FÓLIE TŘ 2 - DODÁVKA A MONTÁŽ</t>
  </si>
  <si>
    <t>-400959579</t>
  </si>
  <si>
    <t>""Svislé dopravní značení</t>
  </si>
  <si>
    <t>""C9a</t>
  </si>
  <si>
    <t>A30</t>
  </si>
  <si>
    <t>""C9b</t>
  </si>
  <si>
    <t>B30</t>
  </si>
  <si>
    <t>""IJ 4b</t>
  </si>
  <si>
    <t>C30</t>
  </si>
  <si>
    <t>D30</t>
  </si>
  <si>
    <t>"Celkem: "1+1+2</t>
  </si>
  <si>
    <t>914921</t>
  </si>
  <si>
    <t>SLOUPKY A STOJKY DOPRAVNÍCH ZNAČEK Z OCEL TRUBEK DO PATKY - DODÁVKA A MONTÁŽ</t>
  </si>
  <si>
    <t>267638032</t>
  </si>
  <si>
    <t>""Sloupky pro DZ základní a zvětšené</t>
  </si>
  <si>
    <t>A31</t>
  </si>
  <si>
    <t>B31</t>
  </si>
  <si>
    <t>C31</t>
  </si>
  <si>
    <t>D31</t>
  </si>
  <si>
    <t>32</t>
  </si>
  <si>
    <t>917211</t>
  </si>
  <si>
    <t>ZÁHONOVÉ OBRUBY Z BETONOVÝCH OBRUBNÍKŮ ŠÍŘ 50MM</t>
  </si>
  <si>
    <t>-1999857415</t>
  </si>
  <si>
    <t>""Obruby chodníků a sjezdů 100 x 20 x 5</t>
  </si>
  <si>
    <t>""odměřením z výkresu</t>
  </si>
  <si>
    <t>A32</t>
  </si>
  <si>
    <t>130.1+18+45+22+13+4</t>
  </si>
  <si>
    <t>B32</t>
  </si>
  <si>
    <t>42+20.4</t>
  </si>
  <si>
    <t>C32</t>
  </si>
  <si>
    <t>3.5+2.5</t>
  </si>
  <si>
    <t>D32</t>
  </si>
  <si>
    <t>E32</t>
  </si>
  <si>
    <t>"Celkem: "232.1+62.4+6+22</t>
  </si>
  <si>
    <t>33</t>
  </si>
  <si>
    <t>91725</t>
  </si>
  <si>
    <t>NÁSTUPIŠTNÍ OBRUBNÍKY BETONOVÉ</t>
  </si>
  <si>
    <t>-1614209213</t>
  </si>
  <si>
    <t>""Zastávkové obruby zálivů</t>
  </si>
  <si>
    <t>A33</t>
  </si>
  <si>
    <t>2*(15.3+15+10.4)</t>
  </si>
  <si>
    <t>B33</t>
  </si>
  <si>
    <t>"Celkem: "81.4</t>
  </si>
  <si>
    <t>34</t>
  </si>
  <si>
    <t>91771</t>
  </si>
  <si>
    <t>OBRUBA Z DLAŽEBNÍCH KOSTEK VELKÝCH</t>
  </si>
  <si>
    <t>389290430</t>
  </si>
  <si>
    <t>""Oddělení krytu vozovky od zastávkového zálivu</t>
  </si>
  <si>
    <t>A34</t>
  </si>
  <si>
    <t>2*(15+15+10)</t>
  </si>
  <si>
    <t>B34</t>
  </si>
  <si>
    <t>"Celkem: "80</t>
  </si>
  <si>
    <t>35</t>
  </si>
  <si>
    <t>-801573353</t>
  </si>
  <si>
    <t>""Skládkovné - zemina</t>
  </si>
  <si>
    <t>""k pol. 12373A a B</t>
  </si>
  <si>
    <t>A35</t>
  </si>
  <si>
    <t>(705.36-163.20-36.945)*1.8</t>
  </si>
  <si>
    <t>B35</t>
  </si>
  <si>
    <t>"Celkem: "909.387</t>
  </si>
  <si>
    <t>SO 301 - Odvodnění povrchových vod</t>
  </si>
  <si>
    <t>12931</t>
  </si>
  <si>
    <t>ČIŠTĚNÍ PŘÍKOPŮ OD NÁNOSU DO 0,25M3/M</t>
  </si>
  <si>
    <t>-1792182189</t>
  </si>
  <si>
    <t>403890700</t>
  </si>
  <si>
    <t>SO 401 - Veřejné osvětlení</t>
  </si>
  <si>
    <t>2 - Zakládání</t>
  </si>
  <si>
    <t>8 - Trubní vedení</t>
  </si>
  <si>
    <t>N01 - Nepojmenovaný díl</t>
  </si>
  <si>
    <t>131736</t>
  </si>
  <si>
    <t>HLOUBENÍ JAM ZAPAŽ I NEPAŽ TŘ. I, ODVOZ DO 12KM</t>
  </si>
  <si>
    <t>-572454045</t>
  </si>
  <si>
    <t>""Výkopy pro základy stožárů VO</t>
  </si>
  <si>
    <t>""Pro stožár bezpaticový LB8, dle specifikace v PD</t>
  </si>
  <si>
    <t>4*3.14*0.8*0.8/4*1.8</t>
  </si>
  <si>
    <t>""Pro stožár bezpaticový JD8, dle specifikac v PD</t>
  </si>
  <si>
    <t>9*3.14*0.8*0.8/4*1.8</t>
  </si>
  <si>
    <t>""stožár bezpaticový C11,5, dle specifikac v PD</t>
  </si>
  <si>
    <t>""1*(3,14*1,8*1,8/4*2,0</t>
  </si>
  <si>
    <t>"Celkem: "3.617+8.139</t>
  </si>
  <si>
    <t>13273.1</t>
  </si>
  <si>
    <t>HLOUBENÍ RÝH ŠÍŘ DO 2M PAŽ I NEPAŽ TŘ. I</t>
  </si>
  <si>
    <t>1514421975</t>
  </si>
  <si>
    <t>""Kabelové rýhy, vč. odvozu přebytečné zeminy na skládku do 10km</t>
  </si>
  <si>
    <t>""dle specifikace v PD</t>
  </si>
  <si>
    <t>""odměřením z výkresu, délka x šířka x hloubka:</t>
  </si>
  <si>
    <t>""S2/9 - S2/8</t>
  </si>
  <si>
    <t>47*0.35*0.8</t>
  </si>
  <si>
    <t>""S2/8 - Z2/7</t>
  </si>
  <si>
    <t>18*0.35*0.8</t>
  </si>
  <si>
    <t>""Z 2/7 - S2/3</t>
  </si>
  <si>
    <t>20*0.35*0.8</t>
  </si>
  <si>
    <t>""S2/3 - Z 2/2</t>
  </si>
  <si>
    <t>(26-11)*0.35*0.8</t>
  </si>
  <si>
    <t>""Z 2/2 - S2/1</t>
  </si>
  <si>
    <t>(60-10)*0.35*0.8</t>
  </si>
  <si>
    <t>""S2/1 - Rozvaděč RVO</t>
  </si>
  <si>
    <t>F2</t>
  </si>
  <si>
    <t>25*0.35*0.8</t>
  </si>
  <si>
    <t>""RVO - T1</t>
  </si>
  <si>
    <t>G2</t>
  </si>
  <si>
    <t>(60-12)*0.35*0.8</t>
  </si>
  <si>
    <t>""RVO - S4</t>
  </si>
  <si>
    <t>H2</t>
  </si>
  <si>
    <t>(900-12)*0.35*0.8</t>
  </si>
  <si>
    <t>""RVO - S3/1</t>
  </si>
  <si>
    <t>I2</t>
  </si>
  <si>
    <t>30*0.35*0.8</t>
  </si>
  <si>
    <t>""S3/1 - S3/2</t>
  </si>
  <si>
    <t>J2</t>
  </si>
  <si>
    <t>35*0.35*0.8</t>
  </si>
  <si>
    <t>""S3/2 - S3/3</t>
  </si>
  <si>
    <t>K2</t>
  </si>
  <si>
    <t>45*0.35*0.8</t>
  </si>
  <si>
    <t>""S2/3 - Z 2/4</t>
  </si>
  <si>
    <t>L2</t>
  </si>
  <si>
    <t>(60-15)*0.35*0.8+15*0.65*1.3</t>
  </si>
  <si>
    <t>""Z 2/4 -  S 2/6</t>
  </si>
  <si>
    <t>40*0.35*0.8</t>
  </si>
  <si>
    <t>""Z 2/4 - Z 2/5</t>
  </si>
  <si>
    <t>N2</t>
  </si>
  <si>
    <t>(20-12)*0.35*0.8</t>
  </si>
  <si>
    <t>O2</t>
  </si>
  <si>
    <t>"Celkem: "13.16+5.04+5.6+4.2+14+7+13.44+248.64+8.4+9.8+12.6+25.275+11.2+2.24</t>
  </si>
  <si>
    <t>17411</t>
  </si>
  <si>
    <t>ZÁSYP JAM A RÝH ZEMINOU SE ZHUTNĚNÍM</t>
  </si>
  <si>
    <t>60707369</t>
  </si>
  <si>
    <t>""Zpětný zásyp kabelové rýhy se zhutněním</t>
  </si>
  <si>
    <t>""objem hloubení - objem obsypu a obetonování</t>
  </si>
  <si>
    <t>380.595-33.46-3.9</t>
  </si>
  <si>
    <t>"Celkem: "343.235</t>
  </si>
  <si>
    <t>17581</t>
  </si>
  <si>
    <t>OBSYP POTRUBÍ A OBJEKTŮ Z NAKUPOVANÝCH MATERIÁLŮ</t>
  </si>
  <si>
    <t>-1837486799</t>
  </si>
  <si>
    <t>""Kabelové lože z písku</t>
  </si>
  <si>
    <t>""(celková délka kabelu - délka kabelu v chráničkách) x př. plocha obsypu</t>
  </si>
  <si>
    <t>(586-108)*0.35*0.2</t>
  </si>
  <si>
    <t>"Celkem: "33.46</t>
  </si>
  <si>
    <t>27231.R1</t>
  </si>
  <si>
    <t>ZÁKLADY Z PROSTÉHO BETONU pro stožáry VO</t>
  </si>
  <si>
    <t>142485196</t>
  </si>
  <si>
    <t>""Základy stožárů VO z betonu C12/15, včetně zabetonované trubky PVC</t>
  </si>
  <si>
    <t>4*(3.14*0.8*0.8/4*1.1+3.14*0.5*0.5/4*0.25)</t>
  </si>
  <si>
    <t>9*(3.14*0.8*0.8/4*1.1+3.14*0.5*0.5/4*0.25)</t>
  </si>
  <si>
    <t>C5</t>
  </si>
  <si>
    <t>1*(3.14*1.8*1.8/4*1.8+3.14*1.9*1.9/4*0.2)</t>
  </si>
  <si>
    <t>D5</t>
  </si>
  <si>
    <t>"Celkem: "2.407+5.415+5.145</t>
  </si>
  <si>
    <t>741A11</t>
  </si>
  <si>
    <t>UZEMŇOVACÍ VODIČ V ZÁKLADECH FEZN DO 120 MM2</t>
  </si>
  <si>
    <t>-1635511155</t>
  </si>
  <si>
    <t>""Uzemnění stožárů VO + zemnící vodič v trase</t>
  </si>
  <si>
    <t>""Dle příloh PD: 1, 2, 3</t>
  </si>
  <si>
    <t>""dtto pol. 742H12</t>
  </si>
  <si>
    <t>586</t>
  </si>
  <si>
    <t>"Celkem: "586</t>
  </si>
  <si>
    <t>742H12</t>
  </si>
  <si>
    <t>KABEL NN ČTYŘ- A PĚTIŽÍLOVÝ CU S PLASTOVOU IZOLACÍ OD 4 DO 16 MM2</t>
  </si>
  <si>
    <t>2111272980</t>
  </si>
  <si>
    <t>""Kabelové vedení VO - kabel CYKY 4J-16</t>
  </si>
  <si>
    <t>""odměřením z výkresu, úseky:</t>
  </si>
  <si>
    <t>50</t>
  </si>
  <si>
    <t>D7</t>
  </si>
  <si>
    <t>E7</t>
  </si>
  <si>
    <t>65</t>
  </si>
  <si>
    <t>F7</t>
  </si>
  <si>
    <t>G7</t>
  </si>
  <si>
    <t>60</t>
  </si>
  <si>
    <t>H7</t>
  </si>
  <si>
    <t>I7</t>
  </si>
  <si>
    <t>90</t>
  </si>
  <si>
    <t>J7</t>
  </si>
  <si>
    <t>K7</t>
  </si>
  <si>
    <t>45</t>
  </si>
  <si>
    <t>L7</t>
  </si>
  <si>
    <t>M7</t>
  </si>
  <si>
    <t>40</t>
  </si>
  <si>
    <t>N7</t>
  </si>
  <si>
    <t>O7</t>
  </si>
  <si>
    <t>"Celkem: "50+20+20+26+65+25+60+30+90+35+45+60+40+20</t>
  </si>
  <si>
    <t>742L12</t>
  </si>
  <si>
    <t>UKONČENÍ DVOU AŽ PĚTIŽÍLOVÉHO KABELU V ROZVADĚČI NEBO NA PŘÍSTROJI OD 4 DO 16 MM2</t>
  </si>
  <si>
    <t>304609425</t>
  </si>
  <si>
    <t>""Připojení kabelu v stožáru nebo rozvaděči</t>
  </si>
  <si>
    <t>""Rozvaděč</t>
  </si>
  <si>
    <t>""stožáry koncové</t>
  </si>
  <si>
    <t>6*1</t>
  </si>
  <si>
    <t>""stožáry odbočné</t>
  </si>
  <si>
    <t>2*3</t>
  </si>
  <si>
    <t>""stožáry průběžné</t>
  </si>
  <si>
    <t>D8</t>
  </si>
  <si>
    <t>6*2</t>
  </si>
  <si>
    <t>E8</t>
  </si>
  <si>
    <t>"Celkem: "6+6+6+12</t>
  </si>
  <si>
    <t>742P13</t>
  </si>
  <si>
    <t>ZATAŽENÍ KABELU DO CHRÁNIČKY - KABEL DO 4 KG/M</t>
  </si>
  <si>
    <t>1761299628</t>
  </si>
  <si>
    <t>""Ztažení kabelu do chráničky - kabel CYKY 4J-16</t>
  </si>
  <si>
    <t>C9</t>
  </si>
  <si>
    <t>60-12</t>
  </si>
  <si>
    <t>D9</t>
  </si>
  <si>
    <t>E9</t>
  </si>
  <si>
    <t>F9</t>
  </si>
  <si>
    <t>G9</t>
  </si>
  <si>
    <t>"Celkem: "11+10+48+12+15+12</t>
  </si>
  <si>
    <t>743122</t>
  </si>
  <si>
    <t>OSVĚTLOVACÍ STOŽÁR PEVNÝ ŽÁROVĚ ZINKOVANÝ DÉLKY PŘES 6,5 DO 12 M</t>
  </si>
  <si>
    <t>55117176</t>
  </si>
  <si>
    <t>""Stožáry VO běžné a ve středu MOK</t>
  </si>
  <si>
    <t>""stožár bezpaticový JD8, zinkovaný, dle specifikac v PD</t>
  </si>
  <si>
    <t>""stožár bezpaticový C11,5, zinkovaný, dle specifikac v PD</t>
  </si>
  <si>
    <t>"Celkem: "9+1</t>
  </si>
  <si>
    <t>743141</t>
  </si>
  <si>
    <t>OSVĚTLOVACÍ STOŽÁR PŘECHODOVÝ DÉLKY DO 8 M</t>
  </si>
  <si>
    <t>-103912490</t>
  </si>
  <si>
    <t>""stožáry osvětlení přechodů</t>
  </si>
  <si>
    <t>""Stožár bezpaticový LB8, zinkovaný, dle specifikace v PD</t>
  </si>
  <si>
    <t>"Celkem: "4</t>
  </si>
  <si>
    <t>743142</t>
  </si>
  <si>
    <t>OSVĚTLOVACÍ STOŽÁR PŘECHODOVÝ - VÝLOŽNÍK S DÉLKOU VYLOŽENÍ DO 3 M</t>
  </si>
  <si>
    <t>-663489762</t>
  </si>
  <si>
    <t>""Výložníky stožárů osvětlení přechodů</t>
  </si>
  <si>
    <t>""výložník D1-1500, dle specifikace v PD</t>
  </si>
  <si>
    <t>743152</t>
  </si>
  <si>
    <t>OSVĚTLOVACÍ STOŽÁR - STOŽÁROVÁ ROZVODNICE S 3-4 JISTÍCÍMI PRVKY</t>
  </si>
  <si>
    <t>-1678682094</t>
  </si>
  <si>
    <t>""Stožárová rozvodnice</t>
  </si>
  <si>
    <t>""pro každý stožár</t>
  </si>
  <si>
    <t>4+9+1</t>
  </si>
  <si>
    <t>"Celkem: "14</t>
  </si>
  <si>
    <t>743312</t>
  </si>
  <si>
    <t>VÝLOŽNÍK PRO MONTÁŽ SVÍTIDLA NA STOŽÁR JEDNORAMENNÝ DÉLKA VYLOŽENÍ PŘES 1 DO 2 M</t>
  </si>
  <si>
    <t>-1911759536</t>
  </si>
  <si>
    <t>""Výložníky běžných stožárů VO</t>
  </si>
  <si>
    <t>""výložník J1-1500, dle specifikac v PD</t>
  </si>
  <si>
    <t>743332</t>
  </si>
  <si>
    <t>VÝLOŽNÍK PRO MONTÁŽ SVÍTIDLA NA STOŽÁR TŘÍ- A ČTYŘRAMENNÝ DÉLKA VYLOŽENÍ PŘES 1 DO 2 M</t>
  </si>
  <si>
    <t>2051616757</t>
  </si>
  <si>
    <t>""Výložník stožáru VO ve středovém ostrovu</t>
  </si>
  <si>
    <t>""výložník V4-1500, dle specifikace v PD</t>
  </si>
  <si>
    <t>743511</t>
  </si>
  <si>
    <t>SVÍTIDLO VENKOVNÍ VŠEOBECNÉ VÝBOJKOVÉ ULIČNÍ, MIN. IP 44, DO 150 W</t>
  </si>
  <si>
    <t>-1049589212</t>
  </si>
  <si>
    <t>""Svítidla VO běžné a ve středu MOK</t>
  </si>
  <si>
    <t>""výbojkové svítidlo 100W dle specifikace v PD</t>
  </si>
  <si>
    <t>""výbojkové svítidlo 150W, dle specifikace v PD</t>
  </si>
  <si>
    <t>"Celkem: "9+4</t>
  </si>
  <si>
    <t>743531</t>
  </si>
  <si>
    <t>SVÍTIDLO VENKOVNÍ VŠEOBECNÉ PRO OSVĚTLENÍ PŘECHODU PRO CHODCE DO 150 W</t>
  </si>
  <si>
    <t>-436759876</t>
  </si>
  <si>
    <t>""Svítidla stožárů osvětlení přechodů</t>
  </si>
  <si>
    <t>743712</t>
  </si>
  <si>
    <t>ROZVADĚČ PRO VEŘEJNÉ OSVĚTLENÍ S MĚŘENÍM SPOTŘEBY EL. ENERGIE PŘES 4 KS TŘÍFÁZOVÝCH VĚTVÍ</t>
  </si>
  <si>
    <t>556566455</t>
  </si>
  <si>
    <t>""Rozvaděč VO</t>
  </si>
  <si>
    <t>""Rozvaděč RVO dle specifikace v PD.</t>
  </si>
  <si>
    <t>873333</t>
  </si>
  <si>
    <t>POTRUBÍ Z TRUB PLAST TLAK SVAŘ DN DO 150MM BEZVÝKOPOVOU TECHNOLOGIÍ</t>
  </si>
  <si>
    <t>2061377236</t>
  </si>
  <si>
    <t>""Chráničky bezvýkopovou technologií pod vozovkou, včetně startovacách a cílových jam</t>
  </si>
  <si>
    <t>""odměřením z výkresu:</t>
  </si>
  <si>
    <t>2*11</t>
  </si>
  <si>
    <t>2*12</t>
  </si>
  <si>
    <t>C19</t>
  </si>
  <si>
    <t>D19</t>
  </si>
  <si>
    <t>E19</t>
  </si>
  <si>
    <t>"Celkem: "22+24+24+24</t>
  </si>
  <si>
    <t>899522</t>
  </si>
  <si>
    <t>OBETONOVÁNÍ POTRUBÍ Z PROSTÉHO BETONU DO C12/15 (B15)</t>
  </si>
  <si>
    <t>602303027</t>
  </si>
  <si>
    <t>""Obetonování kabelové chráničky pod sjezdem k bývalému strážnímu domku</t>
  </si>
  <si>
    <t>15*0.65*0.4</t>
  </si>
  <si>
    <t>"Celkem: "3.9</t>
  </si>
  <si>
    <t>702222</t>
  </si>
  <si>
    <t>KABELOVÁ CHRÁNIČKA ZEMNÍ UV STABILNÍ DN PŘES 100 DO 200 MM</t>
  </si>
  <si>
    <t>35679313</t>
  </si>
  <si>
    <t>""Kabelové chráničky pod sjezdem k bývalému strážnímu domku</t>
  </si>
  <si>
    <t>2*15</t>
  </si>
  <si>
    <t>"Celkem: "30</t>
  </si>
  <si>
    <t>702311</t>
  </si>
  <si>
    <t>ZAKRYTÍ KABELŮ VÝSTRAŽNOU FÓLIÍ ŠÍŘKY DO 20 CM</t>
  </si>
  <si>
    <t>-420987071</t>
  </si>
  <si>
    <t>""Výstražná fólie v hloubené kabelové trase</t>
  </si>
  <si>
    <t>""celková délka kabelu - délka kabelu v chráničkách</t>
  </si>
  <si>
    <t>586-108</t>
  </si>
  <si>
    <t>"Celkem: "478</t>
  </si>
  <si>
    <t>-1753821441</t>
  </si>
  <si>
    <t>""k pol. 131736</t>
  </si>
  <si>
    <t>11.756*1.8</t>
  </si>
  <si>
    <t>""přebytečná zemina z rýh pro kabely</t>
  </si>
  <si>
    <t>(380.595-343.235)*1.8</t>
  </si>
  <si>
    <t>C23</t>
  </si>
  <si>
    <t>"Celkem: "21.161+67.248</t>
  </si>
  <si>
    <t>SO 402 - Úpravy Telefonica O2</t>
  </si>
  <si>
    <t>742 - Elektroinstalace - slaboproud</t>
  </si>
  <si>
    <t>75IE41</t>
  </si>
  <si>
    <t>SLOUPKOVÝ ROZVADĚČ DO 100 PÁRŮ - DODÁVKA</t>
  </si>
  <si>
    <t>375985143</t>
  </si>
  <si>
    <t>""Nový UR 27 CBOY</t>
  </si>
  <si>
    <t>""Dle PD SO 402</t>
  </si>
  <si>
    <t>-895706874</t>
  </si>
  <si>
    <t>""Chráničky bezvýkopovou technologií pod vozovkou, včetně startovacích a cílových jam</t>
  </si>
  <si>
    <t>""rezerva 2xPE110mm</t>
  </si>
  <si>
    <t>2*40</t>
  </si>
  <si>
    <t>SO 801 - Vegetační úpravy</t>
  </si>
  <si>
    <t>18245.1</t>
  </si>
  <si>
    <t>ZALOŽENÍ TRÁVNÍKU ZATRAVŇOVACÍ TEXTILIÍ (ROHOŽÍ)</t>
  </si>
  <si>
    <t>2106456840</t>
  </si>
  <si>
    <t>""Zpevnění nejstrmější části svahu v místě výsadby kokosovou biodegradační rohoží</t>
  </si>
  <si>
    <t>""svah u cyklostezky</t>
  </si>
  <si>
    <t>207</t>
  </si>
  <si>
    <t>"Celkem: "207</t>
  </si>
  <si>
    <t>18331.1</t>
  </si>
  <si>
    <t>SADOVNICKÉ OBDĚLÁNÍ PŮDY</t>
  </si>
  <si>
    <t>1358578631</t>
  </si>
  <si>
    <t>""Sadovnické obdělání půdy</t>
  </si>
  <si>
    <t>564</t>
  </si>
  <si>
    <t>"Celkem: "564</t>
  </si>
  <si>
    <t>183511.1</t>
  </si>
  <si>
    <t>CHEMICKÉ ODPLEVELENÍ CELOPLOŠNÉ</t>
  </si>
  <si>
    <t>-826906525</t>
  </si>
  <si>
    <t>""Odplevelení půdy</t>
  </si>
  <si>
    <t>18461.1</t>
  </si>
  <si>
    <t>MULČOVÁNÍ</t>
  </si>
  <si>
    <t>127333516</t>
  </si>
  <si>
    <t>""Mulčování s borkováním -geotextilie 300g/m2, kůra 100mm</t>
  </si>
  <si>
    <t>18471.1</t>
  </si>
  <si>
    <t>OŠETŘENÍ DŘEVIN VE SKUPINÁCH</t>
  </si>
  <si>
    <t>-1818915963</t>
  </si>
  <si>
    <t>184A2.1</t>
  </si>
  <si>
    <t>VYSAZOVÁNÍ KEŘŮ LISTNATÝCH BEZ BALU VČETNĚ VÝKOPU JAMKY</t>
  </si>
  <si>
    <t>-703085712</t>
  </si>
  <si>
    <t>""Výsadba keřů ve svahu u cyklostezky</t>
  </si>
  <si>
    <t>""Ligustrum vulgare - ptačí zob obecný</t>
  </si>
  <si>
    <t>""Spiraea vanhouttei - tavolník Vanhoutteův</t>
  </si>
  <si>
    <t>200</t>
  </si>
  <si>
    <t>""Cornus alba - svída bílá</t>
  </si>
  <si>
    <t>80</t>
  </si>
  <si>
    <t>""Cornus sanquinea - svída obecná</t>
  </si>
  <si>
    <t>D6</t>
  </si>
  <si>
    <t>""Physocarpus opulifolius - tavola kalinolistá</t>
  </si>
  <si>
    <t>E6</t>
  </si>
  <si>
    <t>""Viburnum opulus - kalina obecná</t>
  </si>
  <si>
    <t>F6</t>
  </si>
  <si>
    <t>G6</t>
  </si>
  <si>
    <t>"Celkem: "100+200+80+90+50+50</t>
  </si>
  <si>
    <t>184B14.1</t>
  </si>
  <si>
    <t>VYSAZOVÁNÍ STROMŮ LISTNATÝCH S BALEM OBVOD KMENE DO 14CM, PODCHOZÍ VÝŠ MIN 2,2M</t>
  </si>
  <si>
    <t>-209468265</t>
  </si>
  <si>
    <t>""Výsadba stromů do svahu k cyklostezce</t>
  </si>
  <si>
    <t>""Quercus robur - dub letní</t>
  </si>
  <si>
    <t>"Celkem: "3</t>
  </si>
  <si>
    <t>184D16.1</t>
  </si>
  <si>
    <t>VYSAZOVÁNÍ STROMŮ JEHLIČNATÝCH S BALEM VÝŠKY KMENE PŘES 1,75M</t>
  </si>
  <si>
    <t>-1855179172</t>
  </si>
  <si>
    <t>""Pinus sylvestris - borovice lesní</t>
  </si>
  <si>
    <t>"Celkem: "10</t>
  </si>
  <si>
    <t>18600.1</t>
  </si>
  <si>
    <t>ZALÉVÁNÍ VODOU</t>
  </si>
  <si>
    <t>648678400</t>
  </si>
  <si>
    <t>""Zalití výsadby na svahu cyklostezky</t>
  </si>
  <si>
    <t>""keře</t>
  </si>
  <si>
    <t>564*50/1000</t>
  </si>
  <si>
    <t>""stromy</t>
  </si>
  <si>
    <t>13*100/1000</t>
  </si>
  <si>
    <t>"Celkem: "28.2+1.3</t>
  </si>
  <si>
    <t>18499.R</t>
  </si>
  <si>
    <t>Ošetření a údržba zeleně po 1 roce od předání</t>
  </si>
  <si>
    <t>KPL</t>
  </si>
  <si>
    <t>-282050525</t>
  </si>
  <si>
    <t>SO 000 - Vedlejší a ostaní náklady stavby</t>
  </si>
  <si>
    <t>02730</t>
  </si>
  <si>
    <t>POMOC PRÁCE ZŘÍZ NEBO ZAJIŠŤ OCHRANU INŽENÝRSKÝCH SÍTÍ</t>
  </si>
  <si>
    <t>-922778886</t>
  </si>
  <si>
    <t>""Všechny práce a poplatky pro ochranu inženýrských sítí.</t>
  </si>
  <si>
    <t>""Vytyčení, sondování, ochrana a zajištění během stavby během stavby atd.</t>
  </si>
  <si>
    <t>02910</t>
  </si>
  <si>
    <t>OSTATNÍ POŽADAVKY - ZEMĚMĚŘIČSKÁ MĚŘENÍ</t>
  </si>
  <si>
    <t>1248157840</t>
  </si>
  <si>
    <t>""Geodetická činnost zhotovitele, vytyčení a vše ostatní s vyjímkou zaměření skutečného provedení stavby.</t>
  </si>
  <si>
    <t>02943</t>
  </si>
  <si>
    <t>OSTATNÍ POŽADAVKY - VYPRACOVÁNÍ RDS</t>
  </si>
  <si>
    <t>854928353</t>
  </si>
  <si>
    <t>""Vypracování RDS</t>
  </si>
  <si>
    <t>02950</t>
  </si>
  <si>
    <t>OSTATNÍ POŽADAVKY - POSUDKY, KONTROLY, REVIZNÍ ZPRÁVY</t>
  </si>
  <si>
    <t>-902925781</t>
  </si>
  <si>
    <t>""Veškeré zkoušky, měření a revize potřebné k předání a převzetí díla a jeho kolaudaci.</t>
  </si>
  <si>
    <t>02944</t>
  </si>
  <si>
    <t>OSTAT POŽADAVKY - DOKUMENTACE SKUTEČ PROVEDENÍ V DIGIT FORMĚ</t>
  </si>
  <si>
    <t>-634547782</t>
  </si>
  <si>
    <t>""DSPS v digitální i tištěné formě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</si>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</sst>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8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8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16" xfId="0" applyNumberFormat="1" applyFont="1" applyBorder="1" applyAlignment="1">
      <alignment vertical="center"/>
    </xf>
    <xf numFmtId="4" fontId="25" fillId="0" borderId="17" xfId="0" applyNumberFormat="1" applyFont="1" applyBorder="1" applyAlignment="1">
      <alignment vertical="center"/>
    </xf>
    <xf numFmtId="166" fontId="25" fillId="0" borderId="17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2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6" fillId="0" borderId="16" xfId="0" applyFont="1" applyBorder="1" applyAlignment="1"/>
    <xf numFmtId="0" fontId="6" fillId="0" borderId="17" xfId="0" applyFont="1" applyBorder="1" applyAlignment="1"/>
    <xf numFmtId="166" fontId="6" fillId="0" borderId="17" xfId="0" applyNumberFormat="1" applyFont="1" applyBorder="1" applyAlignment="1"/>
    <xf numFmtId="166" fontId="6" fillId="0" borderId="18" xfId="0" applyNumberFormat="1" applyFont="1" applyBorder="1" applyAlignment="1"/>
    <xf numFmtId="0" fontId="34" fillId="0" borderId="0" xfId="1" applyFont="1" applyAlignment="1">
      <alignment horizontal="center" vertical="center"/>
    </xf>
    <xf numFmtId="0" fontId="9" fillId="2" borderId="0" xfId="0" applyFont="1" applyFill="1" applyAlignment="1" applyProtection="1">
      <alignment horizontal="left" vertical="center"/>
    </xf>
    <xf numFmtId="0" fontId="36" fillId="2" borderId="0" xfId="0" applyFont="1" applyFill="1" applyAlignment="1" applyProtection="1">
      <alignment vertical="center"/>
    </xf>
    <xf numFmtId="0" fontId="35" fillId="2" borderId="0" xfId="0" applyFont="1" applyFill="1" applyAlignment="1" applyProtection="1">
      <alignment horizontal="left" vertical="center"/>
    </xf>
    <xf numFmtId="0" fontId="37" fillId="2" borderId="0" xfId="1" applyFont="1" applyFill="1" applyAlignment="1" applyProtection="1">
      <alignment vertical="center"/>
    </xf>
    <xf numFmtId="0" fontId="0" fillId="2" borderId="0" xfId="0" applyFill="1" applyProtection="1"/>
    <xf numFmtId="4" fontId="21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21" fillId="5" borderId="0" xfId="0" applyNumberFormat="1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0" fillId="0" borderId="0" xfId="0" applyBorder="1"/>
    <xf numFmtId="4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0" fontId="37" fillId="2" borderId="0" xfId="1" applyFont="1" applyFill="1" applyAlignment="1" applyProtection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2" fillId="0" borderId="12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9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4" fontId="21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2" fillId="5" borderId="0" xfId="0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4" fontId="5" fillId="0" borderId="0" xfId="0" applyNumberFormat="1" applyFont="1" applyBorder="1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4A13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BB6BF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E0D4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D883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DD1E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8B82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0156F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6B0AB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220396D-CEB7-4EE0-BCC6-A2D49796DC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FBD2059-E3BB-491B-A764-1A12DC09F9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E11C659F-5321-4A42-9206-39524DCE3B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B191DFE-4968-47A7-9372-E8B53B8BA4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CE8C4E9-73AA-4839-B921-CFD0D61867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D14B6383-F67F-41D5-9A7C-0597182363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5866BA4-C16C-4E71-A7BB-EC63CBF182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E121C9C-7201-47C4-B75D-B651EBBA57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5"/>
  <sheetViews>
    <sheetView showGridLines="0" tabSelected="1" workbookViewId="0">
      <pane ySplit="1" topLeftCell="A23" activePane="bottomLeft" state="frozen"/>
      <selection pane="bottomLeft" activeCell="A40" sqref="A40:XFD43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 x14ac:dyDescent="0.3">
      <c r="A1" s="165" t="s">
        <v>0</v>
      </c>
      <c r="B1" s="166"/>
      <c r="C1" s="166"/>
      <c r="D1" s="167" t="s">
        <v>1</v>
      </c>
      <c r="E1" s="166"/>
      <c r="F1" s="166"/>
      <c r="G1" s="166"/>
      <c r="H1" s="166"/>
      <c r="I1" s="166"/>
      <c r="J1" s="166"/>
      <c r="K1" s="168" t="s">
        <v>1014</v>
      </c>
      <c r="L1" s="168"/>
      <c r="M1" s="168"/>
      <c r="N1" s="168"/>
      <c r="O1" s="168"/>
      <c r="P1" s="168"/>
      <c r="Q1" s="168"/>
      <c r="R1" s="168"/>
      <c r="S1" s="168"/>
      <c r="T1" s="166"/>
      <c r="U1" s="166"/>
      <c r="V1" s="166"/>
      <c r="W1" s="168" t="s">
        <v>1015</v>
      </c>
      <c r="X1" s="168"/>
      <c r="Y1" s="168"/>
      <c r="Z1" s="168"/>
      <c r="AA1" s="168"/>
      <c r="AB1" s="168"/>
      <c r="AC1" s="168"/>
      <c r="AD1" s="168"/>
      <c r="AE1" s="168"/>
      <c r="AF1" s="168"/>
      <c r="AG1" s="166"/>
      <c r="AH1" s="166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3" t="s">
        <v>4</v>
      </c>
      <c r="BU1" s="13" t="s">
        <v>4</v>
      </c>
    </row>
    <row r="2" spans="1:73" ht="36.9" customHeight="1" x14ac:dyDescent="0.3">
      <c r="C2" s="201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173" t="s">
        <v>6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4" t="s">
        <v>7</v>
      </c>
      <c r="BT2" s="14" t="s">
        <v>8</v>
      </c>
    </row>
    <row r="3" spans="1:73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7</v>
      </c>
      <c r="BT3" s="14" t="s">
        <v>9</v>
      </c>
    </row>
    <row r="4" spans="1:73" ht="36.9" customHeight="1" x14ac:dyDescent="0.3">
      <c r="B4" s="18"/>
      <c r="C4" s="191" t="s">
        <v>10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20"/>
      <c r="AS4" s="21" t="s">
        <v>11</v>
      </c>
      <c r="BS4" s="14" t="s">
        <v>12</v>
      </c>
    </row>
    <row r="5" spans="1:73" ht="14.4" customHeight="1" x14ac:dyDescent="0.3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202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"/>
      <c r="AQ5" s="20"/>
      <c r="BS5" s="14" t="s">
        <v>7</v>
      </c>
    </row>
    <row r="6" spans="1:73" ht="36.9" customHeight="1" x14ac:dyDescent="0.3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203" t="s">
        <v>16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"/>
      <c r="AQ6" s="20"/>
      <c r="BS6" s="14" t="s">
        <v>17</v>
      </c>
    </row>
    <row r="7" spans="1:73" ht="14.4" customHeight="1" x14ac:dyDescent="0.3">
      <c r="B7" s="18"/>
      <c r="C7" s="19"/>
      <c r="D7" s="25" t="s">
        <v>18</v>
      </c>
      <c r="E7" s="19"/>
      <c r="F7" s="19"/>
      <c r="G7" s="19"/>
      <c r="H7" s="19"/>
      <c r="I7" s="19"/>
      <c r="J7" s="19"/>
      <c r="K7" s="23" t="s">
        <v>3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19</v>
      </c>
      <c r="AL7" s="19"/>
      <c r="AM7" s="19"/>
      <c r="AN7" s="23" t="s">
        <v>3</v>
      </c>
      <c r="AO7" s="19"/>
      <c r="AP7" s="19"/>
      <c r="AQ7" s="20"/>
      <c r="BS7" s="14" t="s">
        <v>20</v>
      </c>
    </row>
    <row r="8" spans="1:73" ht="14.4" customHeight="1" x14ac:dyDescent="0.3">
      <c r="B8" s="18"/>
      <c r="C8" s="19"/>
      <c r="D8" s="25" t="s">
        <v>21</v>
      </c>
      <c r="E8" s="19"/>
      <c r="F8" s="19"/>
      <c r="G8" s="19"/>
      <c r="H8" s="19"/>
      <c r="I8" s="19"/>
      <c r="J8" s="19"/>
      <c r="K8" s="23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23</v>
      </c>
      <c r="AL8" s="19"/>
      <c r="AM8" s="19"/>
      <c r="AN8" s="23" t="s">
        <v>24</v>
      </c>
      <c r="AO8" s="19"/>
      <c r="AP8" s="19"/>
      <c r="AQ8" s="20"/>
      <c r="BS8" s="14" t="s">
        <v>25</v>
      </c>
    </row>
    <row r="9" spans="1:73" ht="14.4" customHeight="1" x14ac:dyDescent="0.3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0"/>
      <c r="BS9" s="14" t="s">
        <v>26</v>
      </c>
    </row>
    <row r="10" spans="1:73" ht="14.4" customHeight="1" x14ac:dyDescent="0.3">
      <c r="B10" s="18"/>
      <c r="C10" s="19"/>
      <c r="D10" s="25" t="s">
        <v>27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28</v>
      </c>
      <c r="AL10" s="19"/>
      <c r="AM10" s="19"/>
      <c r="AN10" s="23" t="s">
        <v>3</v>
      </c>
      <c r="AO10" s="19"/>
      <c r="AP10" s="19"/>
      <c r="AQ10" s="20"/>
      <c r="BS10" s="14" t="s">
        <v>17</v>
      </c>
    </row>
    <row r="11" spans="1:73" ht="18.45" customHeight="1" x14ac:dyDescent="0.3">
      <c r="B11" s="18"/>
      <c r="C11" s="19"/>
      <c r="D11" s="19"/>
      <c r="E11" s="23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29</v>
      </c>
      <c r="AL11" s="19"/>
      <c r="AM11" s="19"/>
      <c r="AN11" s="23" t="s">
        <v>3</v>
      </c>
      <c r="AO11" s="19"/>
      <c r="AP11" s="19"/>
      <c r="AQ11" s="20"/>
      <c r="BS11" s="14" t="s">
        <v>17</v>
      </c>
    </row>
    <row r="12" spans="1:73" ht="6.9" customHeight="1" x14ac:dyDescent="0.3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BS12" s="14" t="s">
        <v>17</v>
      </c>
    </row>
    <row r="13" spans="1:73" ht="14.4" customHeight="1" x14ac:dyDescent="0.3">
      <c r="B13" s="18"/>
      <c r="C13" s="19"/>
      <c r="D13" s="25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28</v>
      </c>
      <c r="AL13" s="19"/>
      <c r="AM13" s="19"/>
      <c r="AN13" s="23" t="s">
        <v>3</v>
      </c>
      <c r="AO13" s="19"/>
      <c r="AP13" s="19"/>
      <c r="AQ13" s="20"/>
      <c r="BS13" s="14" t="s">
        <v>17</v>
      </c>
    </row>
    <row r="14" spans="1:73" ht="13.2" x14ac:dyDescent="0.3">
      <c r="B14" s="18"/>
      <c r="C14" s="19"/>
      <c r="D14" s="19"/>
      <c r="E14" s="23" t="s">
        <v>22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29</v>
      </c>
      <c r="AL14" s="19"/>
      <c r="AM14" s="19"/>
      <c r="AN14" s="23" t="s">
        <v>3</v>
      </c>
      <c r="AO14" s="19"/>
      <c r="AP14" s="19"/>
      <c r="AQ14" s="20"/>
      <c r="BS14" s="14" t="s">
        <v>17</v>
      </c>
    </row>
    <row r="15" spans="1:73" ht="6.9" customHeight="1" x14ac:dyDescent="0.3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BS15" s="14" t="s">
        <v>4</v>
      </c>
    </row>
    <row r="16" spans="1:73" ht="14.4" customHeight="1" x14ac:dyDescent="0.3">
      <c r="B16" s="18"/>
      <c r="C16" s="19"/>
      <c r="D16" s="25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28</v>
      </c>
      <c r="AL16" s="19"/>
      <c r="AM16" s="19"/>
      <c r="AN16" s="23" t="s">
        <v>3</v>
      </c>
      <c r="AO16" s="19"/>
      <c r="AP16" s="19"/>
      <c r="AQ16" s="20"/>
      <c r="BS16" s="14" t="s">
        <v>4</v>
      </c>
    </row>
    <row r="17" spans="2:71" ht="18.45" customHeight="1" x14ac:dyDescent="0.3">
      <c r="B17" s="18"/>
      <c r="C17" s="19"/>
      <c r="D17" s="19"/>
      <c r="E17" s="23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29</v>
      </c>
      <c r="AL17" s="19"/>
      <c r="AM17" s="19"/>
      <c r="AN17" s="23" t="s">
        <v>3</v>
      </c>
      <c r="AO17" s="19"/>
      <c r="AP17" s="19"/>
      <c r="AQ17" s="20"/>
      <c r="BS17" s="14" t="s">
        <v>32</v>
      </c>
    </row>
    <row r="18" spans="2:71" ht="6.9" customHeight="1" x14ac:dyDescent="0.3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0"/>
      <c r="BS18" s="14" t="s">
        <v>7</v>
      </c>
    </row>
    <row r="19" spans="2:71" ht="14.4" customHeight="1" x14ac:dyDescent="0.3">
      <c r="B19" s="18"/>
      <c r="C19" s="19"/>
      <c r="D19" s="25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28</v>
      </c>
      <c r="AL19" s="19"/>
      <c r="AM19" s="19"/>
      <c r="AN19" s="23" t="s">
        <v>3</v>
      </c>
      <c r="AO19" s="19"/>
      <c r="AP19" s="19"/>
      <c r="AQ19" s="20"/>
      <c r="BS19" s="14" t="s">
        <v>7</v>
      </c>
    </row>
    <row r="20" spans="2:71" ht="18.45" customHeight="1" x14ac:dyDescent="0.3">
      <c r="B20" s="18"/>
      <c r="C20" s="19"/>
      <c r="D20" s="19"/>
      <c r="E20" s="23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29</v>
      </c>
      <c r="AL20" s="19"/>
      <c r="AM20" s="19"/>
      <c r="AN20" s="23" t="s">
        <v>3</v>
      </c>
      <c r="AO20" s="19"/>
      <c r="AP20" s="19"/>
      <c r="AQ20" s="20"/>
    </row>
    <row r="21" spans="2:71" ht="6.9" customHeight="1" x14ac:dyDescent="0.3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2:71" ht="13.2" x14ac:dyDescent="0.3">
      <c r="B22" s="18"/>
      <c r="C22" s="19"/>
      <c r="D22" s="25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</row>
    <row r="23" spans="2:71" ht="22.5" customHeight="1" x14ac:dyDescent="0.3">
      <c r="B23" s="18"/>
      <c r="C23" s="19"/>
      <c r="D23" s="19"/>
      <c r="E23" s="204" t="s">
        <v>3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9"/>
      <c r="AP23" s="19"/>
      <c r="AQ23" s="20"/>
    </row>
    <row r="24" spans="2:71" ht="6.9" customHeight="1" x14ac:dyDescent="0.3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20"/>
    </row>
    <row r="25" spans="2:71" ht="6.9" customHeight="1" x14ac:dyDescent="0.3">
      <c r="B25" s="18"/>
      <c r="C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9"/>
      <c r="AQ25" s="20"/>
    </row>
    <row r="26" spans="2:71" ht="14.4" customHeight="1" x14ac:dyDescent="0.3">
      <c r="B26" s="18"/>
      <c r="C26" s="19"/>
      <c r="D26" s="27" t="s">
        <v>35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7">
        <f>ROUND(AG83,2)</f>
        <v>0</v>
      </c>
      <c r="AL26" s="198"/>
      <c r="AM26" s="198"/>
      <c r="AN26" s="198"/>
      <c r="AO26" s="198"/>
      <c r="AP26" s="19"/>
      <c r="AQ26" s="20"/>
    </row>
    <row r="27" spans="2:71" ht="14.4" customHeight="1" x14ac:dyDescent="0.3">
      <c r="B27" s="18"/>
      <c r="C27" s="19"/>
      <c r="D27" s="27" t="s">
        <v>36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7">
        <f>ROUND(AG92,2)</f>
        <v>0</v>
      </c>
      <c r="AL27" s="198"/>
      <c r="AM27" s="198"/>
      <c r="AN27" s="198"/>
      <c r="AO27" s="198"/>
      <c r="AP27" s="19"/>
      <c r="AQ27" s="20"/>
    </row>
    <row r="28" spans="2:71" s="1" customFormat="1" ht="6.9" customHeight="1" x14ac:dyDescent="0.3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30"/>
    </row>
    <row r="29" spans="2:71" s="1" customFormat="1" ht="25.95" customHeight="1" x14ac:dyDescent="0.3">
      <c r="B29" s="28"/>
      <c r="C29" s="29"/>
      <c r="D29" s="31" t="s">
        <v>37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99">
        <f>ROUND(AK26+AK27,2)</f>
        <v>0</v>
      </c>
      <c r="AL29" s="200"/>
      <c r="AM29" s="200"/>
      <c r="AN29" s="200"/>
      <c r="AO29" s="200"/>
      <c r="AP29" s="29"/>
      <c r="AQ29" s="30"/>
    </row>
    <row r="30" spans="2:71" s="1" customFormat="1" ht="6.9" customHeight="1" x14ac:dyDescent="0.3">
      <c r="B30" s="2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30"/>
    </row>
    <row r="31" spans="2:71" s="2" customFormat="1" ht="14.4" customHeight="1" x14ac:dyDescent="0.3">
      <c r="B31" s="33"/>
      <c r="C31" s="34"/>
      <c r="D31" s="35" t="s">
        <v>38</v>
      </c>
      <c r="E31" s="34"/>
      <c r="F31" s="35" t="s">
        <v>39</v>
      </c>
      <c r="G31" s="34"/>
      <c r="H31" s="34"/>
      <c r="I31" s="34"/>
      <c r="J31" s="34"/>
      <c r="K31" s="34"/>
      <c r="L31" s="194">
        <v>0.21</v>
      </c>
      <c r="M31" s="195"/>
      <c r="N31" s="195"/>
      <c r="O31" s="195"/>
      <c r="P31" s="34"/>
      <c r="Q31" s="34"/>
      <c r="R31" s="34"/>
      <c r="S31" s="34"/>
      <c r="T31" s="37" t="s">
        <v>40</v>
      </c>
      <c r="U31" s="34"/>
      <c r="V31" s="34"/>
      <c r="W31" s="196">
        <f>ROUND(AZ83+SUM(CD93),2)</f>
        <v>0</v>
      </c>
      <c r="X31" s="195"/>
      <c r="Y31" s="195"/>
      <c r="Z31" s="195"/>
      <c r="AA31" s="195"/>
      <c r="AB31" s="195"/>
      <c r="AC31" s="195"/>
      <c r="AD31" s="195"/>
      <c r="AE31" s="195"/>
      <c r="AF31" s="34"/>
      <c r="AG31" s="34"/>
      <c r="AH31" s="34"/>
      <c r="AI31" s="34"/>
      <c r="AJ31" s="34"/>
      <c r="AK31" s="196">
        <f>ROUND(AV83+SUM(BY93),2)</f>
        <v>0</v>
      </c>
      <c r="AL31" s="195"/>
      <c r="AM31" s="195"/>
      <c r="AN31" s="195"/>
      <c r="AO31" s="195"/>
      <c r="AP31" s="34"/>
      <c r="AQ31" s="38"/>
    </row>
    <row r="32" spans="2:71" s="2" customFormat="1" ht="14.4" customHeight="1" x14ac:dyDescent="0.3">
      <c r="B32" s="33"/>
      <c r="C32" s="34"/>
      <c r="D32" s="34"/>
      <c r="E32" s="34"/>
      <c r="F32" s="35" t="s">
        <v>41</v>
      </c>
      <c r="G32" s="34"/>
      <c r="H32" s="34"/>
      <c r="I32" s="34"/>
      <c r="J32" s="34"/>
      <c r="K32" s="34"/>
      <c r="L32" s="194">
        <v>0.15</v>
      </c>
      <c r="M32" s="195"/>
      <c r="N32" s="195"/>
      <c r="O32" s="195"/>
      <c r="P32" s="34"/>
      <c r="Q32" s="34"/>
      <c r="R32" s="34"/>
      <c r="S32" s="34"/>
      <c r="T32" s="37" t="s">
        <v>40</v>
      </c>
      <c r="U32" s="34"/>
      <c r="V32" s="34"/>
      <c r="W32" s="196">
        <f>ROUND(BA83+SUM(CE93),2)</f>
        <v>0</v>
      </c>
      <c r="X32" s="195"/>
      <c r="Y32" s="195"/>
      <c r="Z32" s="195"/>
      <c r="AA32" s="195"/>
      <c r="AB32" s="195"/>
      <c r="AC32" s="195"/>
      <c r="AD32" s="195"/>
      <c r="AE32" s="195"/>
      <c r="AF32" s="34"/>
      <c r="AG32" s="34"/>
      <c r="AH32" s="34"/>
      <c r="AI32" s="34"/>
      <c r="AJ32" s="34"/>
      <c r="AK32" s="196">
        <f>ROUND(AW83+SUM(BZ93),2)</f>
        <v>0</v>
      </c>
      <c r="AL32" s="195"/>
      <c r="AM32" s="195"/>
      <c r="AN32" s="195"/>
      <c r="AO32" s="195"/>
      <c r="AP32" s="34"/>
      <c r="AQ32" s="38"/>
    </row>
    <row r="33" spans="2:43" s="2" customFormat="1" ht="14.4" hidden="1" customHeight="1" x14ac:dyDescent="0.3">
      <c r="B33" s="33"/>
      <c r="C33" s="34"/>
      <c r="D33" s="34"/>
      <c r="E33" s="34"/>
      <c r="F33" s="35" t="s">
        <v>42</v>
      </c>
      <c r="G33" s="34"/>
      <c r="H33" s="34"/>
      <c r="I33" s="34"/>
      <c r="J33" s="34"/>
      <c r="K33" s="34"/>
      <c r="L33" s="194">
        <v>0.21</v>
      </c>
      <c r="M33" s="195"/>
      <c r="N33" s="195"/>
      <c r="O33" s="195"/>
      <c r="P33" s="34"/>
      <c r="Q33" s="34"/>
      <c r="R33" s="34"/>
      <c r="S33" s="34"/>
      <c r="T33" s="37" t="s">
        <v>40</v>
      </c>
      <c r="U33" s="34"/>
      <c r="V33" s="34"/>
      <c r="W33" s="196">
        <f>ROUND(BB83+SUM(CF93),2)</f>
        <v>0</v>
      </c>
      <c r="X33" s="195"/>
      <c r="Y33" s="195"/>
      <c r="Z33" s="195"/>
      <c r="AA33" s="195"/>
      <c r="AB33" s="195"/>
      <c r="AC33" s="195"/>
      <c r="AD33" s="195"/>
      <c r="AE33" s="195"/>
      <c r="AF33" s="34"/>
      <c r="AG33" s="34"/>
      <c r="AH33" s="34"/>
      <c r="AI33" s="34"/>
      <c r="AJ33" s="34"/>
      <c r="AK33" s="196">
        <v>0</v>
      </c>
      <c r="AL33" s="195"/>
      <c r="AM33" s="195"/>
      <c r="AN33" s="195"/>
      <c r="AO33" s="195"/>
      <c r="AP33" s="34"/>
      <c r="AQ33" s="38"/>
    </row>
    <row r="34" spans="2:43" s="2" customFormat="1" ht="14.4" hidden="1" customHeight="1" x14ac:dyDescent="0.3">
      <c r="B34" s="33"/>
      <c r="C34" s="34"/>
      <c r="D34" s="34"/>
      <c r="E34" s="34"/>
      <c r="F34" s="35" t="s">
        <v>43</v>
      </c>
      <c r="G34" s="34"/>
      <c r="H34" s="34"/>
      <c r="I34" s="34"/>
      <c r="J34" s="34"/>
      <c r="K34" s="34"/>
      <c r="L34" s="194">
        <v>0.15</v>
      </c>
      <c r="M34" s="195"/>
      <c r="N34" s="195"/>
      <c r="O34" s="195"/>
      <c r="P34" s="34"/>
      <c r="Q34" s="34"/>
      <c r="R34" s="34"/>
      <c r="S34" s="34"/>
      <c r="T34" s="37" t="s">
        <v>40</v>
      </c>
      <c r="U34" s="34"/>
      <c r="V34" s="34"/>
      <c r="W34" s="196">
        <f>ROUND(BC83+SUM(CG93),2)</f>
        <v>0</v>
      </c>
      <c r="X34" s="195"/>
      <c r="Y34" s="195"/>
      <c r="Z34" s="195"/>
      <c r="AA34" s="195"/>
      <c r="AB34" s="195"/>
      <c r="AC34" s="195"/>
      <c r="AD34" s="195"/>
      <c r="AE34" s="195"/>
      <c r="AF34" s="34"/>
      <c r="AG34" s="34"/>
      <c r="AH34" s="34"/>
      <c r="AI34" s="34"/>
      <c r="AJ34" s="34"/>
      <c r="AK34" s="196">
        <v>0</v>
      </c>
      <c r="AL34" s="195"/>
      <c r="AM34" s="195"/>
      <c r="AN34" s="195"/>
      <c r="AO34" s="195"/>
      <c r="AP34" s="34"/>
      <c r="AQ34" s="38"/>
    </row>
    <row r="35" spans="2:43" s="2" customFormat="1" ht="14.4" hidden="1" customHeight="1" x14ac:dyDescent="0.3">
      <c r="B35" s="33"/>
      <c r="C35" s="34"/>
      <c r="D35" s="34"/>
      <c r="E35" s="34"/>
      <c r="F35" s="35" t="s">
        <v>44</v>
      </c>
      <c r="G35" s="34"/>
      <c r="H35" s="34"/>
      <c r="I35" s="34"/>
      <c r="J35" s="34"/>
      <c r="K35" s="34"/>
      <c r="L35" s="194">
        <v>0</v>
      </c>
      <c r="M35" s="195"/>
      <c r="N35" s="195"/>
      <c r="O35" s="195"/>
      <c r="P35" s="34"/>
      <c r="Q35" s="34"/>
      <c r="R35" s="34"/>
      <c r="S35" s="34"/>
      <c r="T35" s="37" t="s">
        <v>40</v>
      </c>
      <c r="U35" s="34"/>
      <c r="V35" s="34"/>
      <c r="W35" s="196">
        <f>ROUND(BD83+SUM(CH93),2)</f>
        <v>0</v>
      </c>
      <c r="X35" s="195"/>
      <c r="Y35" s="195"/>
      <c r="Z35" s="195"/>
      <c r="AA35" s="195"/>
      <c r="AB35" s="195"/>
      <c r="AC35" s="195"/>
      <c r="AD35" s="195"/>
      <c r="AE35" s="195"/>
      <c r="AF35" s="34"/>
      <c r="AG35" s="34"/>
      <c r="AH35" s="34"/>
      <c r="AI35" s="34"/>
      <c r="AJ35" s="34"/>
      <c r="AK35" s="196">
        <v>0</v>
      </c>
      <c r="AL35" s="195"/>
      <c r="AM35" s="195"/>
      <c r="AN35" s="195"/>
      <c r="AO35" s="195"/>
      <c r="AP35" s="34"/>
      <c r="AQ35" s="38"/>
    </row>
    <row r="36" spans="2:43" s="1" customFormat="1" ht="6.9" customHeight="1" x14ac:dyDescent="0.3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30"/>
    </row>
    <row r="37" spans="2:43" s="1" customFormat="1" ht="25.95" customHeight="1" x14ac:dyDescent="0.3">
      <c r="B37" s="28"/>
      <c r="C37" s="39"/>
      <c r="D37" s="40" t="s">
        <v>45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2" t="s">
        <v>46</v>
      </c>
      <c r="U37" s="41"/>
      <c r="V37" s="41"/>
      <c r="W37" s="41"/>
      <c r="X37" s="187" t="s">
        <v>47</v>
      </c>
      <c r="Y37" s="188"/>
      <c r="Z37" s="188"/>
      <c r="AA37" s="188"/>
      <c r="AB37" s="188"/>
      <c r="AC37" s="41"/>
      <c r="AD37" s="41"/>
      <c r="AE37" s="41"/>
      <c r="AF37" s="41"/>
      <c r="AG37" s="41"/>
      <c r="AH37" s="41"/>
      <c r="AI37" s="41"/>
      <c r="AJ37" s="41"/>
      <c r="AK37" s="189">
        <f>SUM(AK29:AK35)</f>
        <v>0</v>
      </c>
      <c r="AL37" s="188"/>
      <c r="AM37" s="188"/>
      <c r="AN37" s="188"/>
      <c r="AO37" s="190"/>
      <c r="AP37" s="39"/>
      <c r="AQ37" s="30"/>
    </row>
    <row r="38" spans="2:43" s="1" customFormat="1" ht="14.4" customHeight="1" x14ac:dyDescent="0.3"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30"/>
    </row>
    <row r="39" spans="2:43" x14ac:dyDescent="0.3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20"/>
    </row>
    <row r="40" spans="2:43" x14ac:dyDescent="0.3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20"/>
    </row>
    <row r="41" spans="2:43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20"/>
    </row>
    <row r="42" spans="2:43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20"/>
    </row>
    <row r="43" spans="2:43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20"/>
    </row>
    <row r="44" spans="2:43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20"/>
    </row>
    <row r="45" spans="2:43" s="1" customFormat="1" ht="14.4" x14ac:dyDescent="0.3">
      <c r="B45" s="28"/>
      <c r="C45" s="29"/>
      <c r="D45" s="43" t="s">
        <v>48</v>
      </c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5"/>
      <c r="AA45" s="29"/>
      <c r="AB45" s="29"/>
      <c r="AC45" s="43" t="s">
        <v>49</v>
      </c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5"/>
      <c r="AP45" s="29"/>
      <c r="AQ45" s="30"/>
    </row>
    <row r="46" spans="2:43" x14ac:dyDescent="0.3">
      <c r="B46" s="18"/>
      <c r="C46" s="19"/>
      <c r="D46" s="46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47"/>
      <c r="AA46" s="19"/>
      <c r="AB46" s="19"/>
      <c r="AC46" s="46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47"/>
      <c r="AP46" s="19"/>
      <c r="AQ46" s="20"/>
    </row>
    <row r="47" spans="2:43" x14ac:dyDescent="0.3">
      <c r="B47" s="18"/>
      <c r="C47" s="19"/>
      <c r="D47" s="46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47"/>
      <c r="AA47" s="19"/>
      <c r="AB47" s="19"/>
      <c r="AC47" s="46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47"/>
      <c r="AP47" s="19"/>
      <c r="AQ47" s="20"/>
    </row>
    <row r="48" spans="2:43" x14ac:dyDescent="0.3">
      <c r="B48" s="18"/>
      <c r="C48" s="19"/>
      <c r="D48" s="46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47"/>
      <c r="AA48" s="19"/>
      <c r="AB48" s="19"/>
      <c r="AC48" s="46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47"/>
      <c r="AP48" s="19"/>
      <c r="AQ48" s="20"/>
    </row>
    <row r="49" spans="2:43" x14ac:dyDescent="0.3">
      <c r="B49" s="18"/>
      <c r="C49" s="19"/>
      <c r="D49" s="46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47"/>
      <c r="AA49" s="19"/>
      <c r="AB49" s="19"/>
      <c r="AC49" s="46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47"/>
      <c r="AP49" s="19"/>
      <c r="AQ49" s="20"/>
    </row>
    <row r="50" spans="2:43" x14ac:dyDescent="0.3">
      <c r="B50" s="18"/>
      <c r="C50" s="19"/>
      <c r="D50" s="46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47"/>
      <c r="AA50" s="19"/>
      <c r="AB50" s="19"/>
      <c r="AC50" s="46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47"/>
      <c r="AP50" s="19"/>
      <c r="AQ50" s="20"/>
    </row>
    <row r="51" spans="2:43" x14ac:dyDescent="0.3">
      <c r="B51" s="18"/>
      <c r="C51" s="19"/>
      <c r="D51" s="46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47"/>
      <c r="AA51" s="19"/>
      <c r="AB51" s="19"/>
      <c r="AC51" s="46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47"/>
      <c r="AP51" s="19"/>
      <c r="AQ51" s="20"/>
    </row>
    <row r="52" spans="2:43" x14ac:dyDescent="0.3">
      <c r="B52" s="18"/>
      <c r="C52" s="19"/>
      <c r="D52" s="46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47"/>
      <c r="AA52" s="19"/>
      <c r="AB52" s="19"/>
      <c r="AC52" s="46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47"/>
      <c r="AP52" s="19"/>
      <c r="AQ52" s="20"/>
    </row>
    <row r="53" spans="2:43" x14ac:dyDescent="0.3">
      <c r="B53" s="18"/>
      <c r="C53" s="19"/>
      <c r="D53" s="46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47"/>
      <c r="AA53" s="19"/>
      <c r="AB53" s="19"/>
      <c r="AC53" s="46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47"/>
      <c r="AP53" s="19"/>
      <c r="AQ53" s="20"/>
    </row>
    <row r="54" spans="2:43" s="1" customFormat="1" ht="14.4" x14ac:dyDescent="0.3">
      <c r="B54" s="28"/>
      <c r="C54" s="29"/>
      <c r="D54" s="48" t="s">
        <v>50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50" t="s">
        <v>51</v>
      </c>
      <c r="S54" s="49"/>
      <c r="T54" s="49"/>
      <c r="U54" s="49"/>
      <c r="V54" s="49"/>
      <c r="W54" s="49"/>
      <c r="X54" s="49"/>
      <c r="Y54" s="49"/>
      <c r="Z54" s="51"/>
      <c r="AA54" s="29"/>
      <c r="AB54" s="29"/>
      <c r="AC54" s="48" t="s">
        <v>50</v>
      </c>
      <c r="AD54" s="49"/>
      <c r="AE54" s="49"/>
      <c r="AF54" s="49"/>
      <c r="AG54" s="49"/>
      <c r="AH54" s="49"/>
      <c r="AI54" s="49"/>
      <c r="AJ54" s="49"/>
      <c r="AK54" s="49"/>
      <c r="AL54" s="49"/>
      <c r="AM54" s="50" t="s">
        <v>51</v>
      </c>
      <c r="AN54" s="49"/>
      <c r="AO54" s="51"/>
      <c r="AP54" s="29"/>
      <c r="AQ54" s="30"/>
    </row>
    <row r="55" spans="2:43" x14ac:dyDescent="0.3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20"/>
    </row>
    <row r="56" spans="2:43" s="1" customFormat="1" ht="14.4" x14ac:dyDescent="0.3">
      <c r="B56" s="28"/>
      <c r="C56" s="29"/>
      <c r="D56" s="43" t="s">
        <v>52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5"/>
      <c r="AA56" s="29"/>
      <c r="AB56" s="29"/>
      <c r="AC56" s="43" t="s">
        <v>53</v>
      </c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5"/>
      <c r="AP56" s="29"/>
      <c r="AQ56" s="30"/>
    </row>
    <row r="57" spans="2:43" x14ac:dyDescent="0.3">
      <c r="B57" s="18"/>
      <c r="C57" s="19"/>
      <c r="D57" s="46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47"/>
      <c r="AA57" s="19"/>
      <c r="AB57" s="19"/>
      <c r="AC57" s="46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47"/>
      <c r="AP57" s="19"/>
      <c r="AQ57" s="20"/>
    </row>
    <row r="58" spans="2:43" x14ac:dyDescent="0.3">
      <c r="B58" s="18"/>
      <c r="C58" s="19"/>
      <c r="D58" s="46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47"/>
      <c r="AA58" s="19"/>
      <c r="AB58" s="19"/>
      <c r="AC58" s="46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47"/>
      <c r="AP58" s="19"/>
      <c r="AQ58" s="20"/>
    </row>
    <row r="59" spans="2:43" x14ac:dyDescent="0.3">
      <c r="B59" s="18"/>
      <c r="C59" s="19"/>
      <c r="D59" s="46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47"/>
      <c r="AA59" s="19"/>
      <c r="AB59" s="19"/>
      <c r="AC59" s="46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47"/>
      <c r="AP59" s="19"/>
      <c r="AQ59" s="20"/>
    </row>
    <row r="60" spans="2:43" x14ac:dyDescent="0.3">
      <c r="B60" s="18"/>
      <c r="C60" s="19"/>
      <c r="D60" s="46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47"/>
      <c r="AA60" s="19"/>
      <c r="AB60" s="19"/>
      <c r="AC60" s="46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47"/>
      <c r="AP60" s="19"/>
      <c r="AQ60" s="20"/>
    </row>
    <row r="61" spans="2:43" x14ac:dyDescent="0.3">
      <c r="B61" s="18"/>
      <c r="C61" s="19"/>
      <c r="D61" s="46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47"/>
      <c r="AA61" s="19"/>
      <c r="AB61" s="19"/>
      <c r="AC61" s="46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47"/>
      <c r="AP61" s="19"/>
      <c r="AQ61" s="20"/>
    </row>
    <row r="62" spans="2:43" x14ac:dyDescent="0.3">
      <c r="B62" s="18"/>
      <c r="C62" s="19"/>
      <c r="D62" s="46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47"/>
      <c r="AA62" s="19"/>
      <c r="AB62" s="19"/>
      <c r="AC62" s="46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47"/>
      <c r="AP62" s="19"/>
      <c r="AQ62" s="20"/>
    </row>
    <row r="63" spans="2:43" x14ac:dyDescent="0.3">
      <c r="B63" s="18"/>
      <c r="C63" s="19"/>
      <c r="D63" s="46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47"/>
      <c r="AA63" s="19"/>
      <c r="AB63" s="19"/>
      <c r="AC63" s="46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47"/>
      <c r="AP63" s="19"/>
      <c r="AQ63" s="20"/>
    </row>
    <row r="64" spans="2:43" x14ac:dyDescent="0.3">
      <c r="B64" s="18"/>
      <c r="C64" s="19"/>
      <c r="D64" s="46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47"/>
      <c r="AA64" s="19"/>
      <c r="AB64" s="19"/>
      <c r="AC64" s="46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47"/>
      <c r="AP64" s="19"/>
      <c r="AQ64" s="20"/>
    </row>
    <row r="65" spans="2:56" s="1" customFormat="1" ht="14.4" x14ac:dyDescent="0.3">
      <c r="B65" s="28"/>
      <c r="C65" s="29"/>
      <c r="D65" s="48" t="s">
        <v>50</v>
      </c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50" t="s">
        <v>51</v>
      </c>
      <c r="S65" s="49"/>
      <c r="T65" s="49"/>
      <c r="U65" s="49"/>
      <c r="V65" s="49"/>
      <c r="W65" s="49"/>
      <c r="X65" s="49"/>
      <c r="Y65" s="49"/>
      <c r="Z65" s="51"/>
      <c r="AA65" s="29"/>
      <c r="AB65" s="29"/>
      <c r="AC65" s="48" t="s">
        <v>50</v>
      </c>
      <c r="AD65" s="49"/>
      <c r="AE65" s="49"/>
      <c r="AF65" s="49"/>
      <c r="AG65" s="49"/>
      <c r="AH65" s="49"/>
      <c r="AI65" s="49"/>
      <c r="AJ65" s="49"/>
      <c r="AK65" s="49"/>
      <c r="AL65" s="49"/>
      <c r="AM65" s="50" t="s">
        <v>51</v>
      </c>
      <c r="AN65" s="49"/>
      <c r="AO65" s="51"/>
      <c r="AP65" s="29"/>
      <c r="AQ65" s="30"/>
    </row>
    <row r="66" spans="2:56" s="1" customFormat="1" ht="6.9" customHeight="1" x14ac:dyDescent="0.3">
      <c r="B66" s="28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30"/>
    </row>
    <row r="67" spans="2:56" s="1" customFormat="1" ht="6.9" customHeight="1" x14ac:dyDescent="0.3"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4"/>
    </row>
    <row r="71" spans="2:56" s="1" customFormat="1" ht="6.9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2" spans="2:56" s="1" customFormat="1" ht="36.9" customHeight="1" x14ac:dyDescent="0.3">
      <c r="B72" s="28"/>
      <c r="C72" s="191" t="s">
        <v>54</v>
      </c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1"/>
      <c r="AK72" s="171"/>
      <c r="AL72" s="171"/>
      <c r="AM72" s="171"/>
      <c r="AN72" s="171"/>
      <c r="AO72" s="171"/>
      <c r="AP72" s="171"/>
      <c r="AQ72" s="30"/>
    </row>
    <row r="73" spans="2:56" s="3" customFormat="1" ht="14.4" customHeight="1" x14ac:dyDescent="0.3">
      <c r="B73" s="58"/>
      <c r="C73" s="25" t="s">
        <v>13</v>
      </c>
      <c r="D73" s="59"/>
      <c r="E73" s="59"/>
      <c r="F73" s="59"/>
      <c r="G73" s="59"/>
      <c r="H73" s="59"/>
      <c r="I73" s="59"/>
      <c r="J73" s="59"/>
      <c r="K73" s="59"/>
      <c r="L73" s="59" t="str">
        <f>K5</f>
        <v>CM-002NEUZ</v>
      </c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60"/>
    </row>
    <row r="74" spans="2:56" s="4" customFormat="1" ht="36.9" customHeight="1" x14ac:dyDescent="0.3">
      <c r="B74" s="61"/>
      <c r="C74" s="62" t="s">
        <v>15</v>
      </c>
      <c r="D74" s="63"/>
      <c r="E74" s="63"/>
      <c r="F74" s="63"/>
      <c r="G74" s="63"/>
      <c r="H74" s="63"/>
      <c r="I74" s="63"/>
      <c r="J74" s="63"/>
      <c r="K74" s="63"/>
      <c r="L74" s="192" t="str">
        <f>K6</f>
        <v>IMPORT</v>
      </c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3"/>
      <c r="AG74" s="193"/>
      <c r="AH74" s="193"/>
      <c r="AI74" s="193"/>
      <c r="AJ74" s="193"/>
      <c r="AK74" s="193"/>
      <c r="AL74" s="193"/>
      <c r="AM74" s="193"/>
      <c r="AN74" s="193"/>
      <c r="AO74" s="193"/>
      <c r="AP74" s="63"/>
      <c r="AQ74" s="64"/>
    </row>
    <row r="75" spans="2:56" s="1" customFormat="1" ht="6.9" customHeight="1" x14ac:dyDescent="0.3">
      <c r="B75" s="28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30"/>
    </row>
    <row r="76" spans="2:56" s="1" customFormat="1" ht="13.2" x14ac:dyDescent="0.3">
      <c r="B76" s="28"/>
      <c r="C76" s="25" t="s">
        <v>21</v>
      </c>
      <c r="D76" s="29"/>
      <c r="E76" s="29"/>
      <c r="F76" s="29"/>
      <c r="G76" s="29"/>
      <c r="H76" s="29"/>
      <c r="I76" s="29"/>
      <c r="J76" s="29"/>
      <c r="K76" s="29"/>
      <c r="L76" s="65" t="str">
        <f>IF(K8="","",K8)</f>
        <v xml:space="preserve"> </v>
      </c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5" t="s">
        <v>23</v>
      </c>
      <c r="AJ76" s="29"/>
      <c r="AK76" s="29"/>
      <c r="AL76" s="29"/>
      <c r="AM76" s="66" t="str">
        <f>IF(AN8= "","",AN8)</f>
        <v>26. 2. 2018</v>
      </c>
      <c r="AN76" s="29"/>
      <c r="AO76" s="29"/>
      <c r="AP76" s="29"/>
      <c r="AQ76" s="30"/>
    </row>
    <row r="77" spans="2:56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30"/>
    </row>
    <row r="78" spans="2:56" s="1" customFormat="1" ht="13.2" x14ac:dyDescent="0.3">
      <c r="B78" s="28"/>
      <c r="C78" s="25" t="s">
        <v>27</v>
      </c>
      <c r="D78" s="29"/>
      <c r="E78" s="29"/>
      <c r="F78" s="29"/>
      <c r="G78" s="29"/>
      <c r="H78" s="29"/>
      <c r="I78" s="29"/>
      <c r="J78" s="29"/>
      <c r="K78" s="29"/>
      <c r="L78" s="59" t="str">
        <f>IF(E11= "","",E11)</f>
        <v xml:space="preserve"> </v>
      </c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5" t="s">
        <v>31</v>
      </c>
      <c r="AJ78" s="29"/>
      <c r="AK78" s="29"/>
      <c r="AL78" s="29"/>
      <c r="AM78" s="182" t="str">
        <f>IF(E17="","",E17)</f>
        <v xml:space="preserve"> </v>
      </c>
      <c r="AN78" s="171"/>
      <c r="AO78" s="171"/>
      <c r="AP78" s="171"/>
      <c r="AQ78" s="30"/>
      <c r="AS78" s="179" t="s">
        <v>55</v>
      </c>
      <c r="AT78" s="180"/>
      <c r="AU78" s="44"/>
      <c r="AV78" s="44"/>
      <c r="AW78" s="44"/>
      <c r="AX78" s="44"/>
      <c r="AY78" s="44"/>
      <c r="AZ78" s="44"/>
      <c r="BA78" s="44"/>
      <c r="BB78" s="44"/>
      <c r="BC78" s="44"/>
      <c r="BD78" s="45"/>
    </row>
    <row r="79" spans="2:56" s="1" customFormat="1" ht="13.2" x14ac:dyDescent="0.3">
      <c r="B79" s="28"/>
      <c r="C79" s="25" t="s">
        <v>30</v>
      </c>
      <c r="D79" s="29"/>
      <c r="E79" s="29"/>
      <c r="F79" s="29"/>
      <c r="G79" s="29"/>
      <c r="H79" s="29"/>
      <c r="I79" s="29"/>
      <c r="J79" s="29"/>
      <c r="K79" s="29"/>
      <c r="L79" s="59" t="str">
        <f>IF(E14="","",E14)</f>
        <v xml:space="preserve"> </v>
      </c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5" t="s">
        <v>33</v>
      </c>
      <c r="AJ79" s="29"/>
      <c r="AK79" s="29"/>
      <c r="AL79" s="29"/>
      <c r="AM79" s="182" t="str">
        <f>IF(E20="","",E20)</f>
        <v xml:space="preserve"> </v>
      </c>
      <c r="AN79" s="171"/>
      <c r="AO79" s="171"/>
      <c r="AP79" s="171"/>
      <c r="AQ79" s="30"/>
      <c r="AS79" s="181"/>
      <c r="AT79" s="171"/>
      <c r="AU79" s="29"/>
      <c r="AV79" s="29"/>
      <c r="AW79" s="29"/>
      <c r="AX79" s="29"/>
      <c r="AY79" s="29"/>
      <c r="AZ79" s="29"/>
      <c r="BA79" s="29"/>
      <c r="BB79" s="29"/>
      <c r="BC79" s="29"/>
      <c r="BD79" s="67"/>
    </row>
    <row r="80" spans="2:56" s="1" customFormat="1" ht="10.8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30"/>
      <c r="AS80" s="181"/>
      <c r="AT80" s="171"/>
      <c r="AU80" s="29"/>
      <c r="AV80" s="29"/>
      <c r="AW80" s="29"/>
      <c r="AX80" s="29"/>
      <c r="AY80" s="29"/>
      <c r="AZ80" s="29"/>
      <c r="BA80" s="29"/>
      <c r="BB80" s="29"/>
      <c r="BC80" s="29"/>
      <c r="BD80" s="67"/>
    </row>
    <row r="81" spans="1:76" s="1" customFormat="1" ht="29.25" customHeight="1" x14ac:dyDescent="0.3">
      <c r="B81" s="28"/>
      <c r="C81" s="183" t="s">
        <v>56</v>
      </c>
      <c r="D81" s="184"/>
      <c r="E81" s="184"/>
      <c r="F81" s="184"/>
      <c r="G81" s="184"/>
      <c r="H81" s="68"/>
      <c r="I81" s="185" t="s">
        <v>57</v>
      </c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  <c r="AF81" s="184"/>
      <c r="AG81" s="185" t="s">
        <v>58</v>
      </c>
      <c r="AH81" s="184"/>
      <c r="AI81" s="184"/>
      <c r="AJ81" s="184"/>
      <c r="AK81" s="184"/>
      <c r="AL81" s="184"/>
      <c r="AM81" s="184"/>
      <c r="AN81" s="185" t="s">
        <v>59</v>
      </c>
      <c r="AO81" s="184"/>
      <c r="AP81" s="186"/>
      <c r="AQ81" s="30"/>
      <c r="AS81" s="69" t="s">
        <v>60</v>
      </c>
      <c r="AT81" s="70" t="s">
        <v>61</v>
      </c>
      <c r="AU81" s="70" t="s">
        <v>62</v>
      </c>
      <c r="AV81" s="70" t="s">
        <v>63</v>
      </c>
      <c r="AW81" s="70" t="s">
        <v>64</v>
      </c>
      <c r="AX81" s="70" t="s">
        <v>65</v>
      </c>
      <c r="AY81" s="70" t="s">
        <v>66</v>
      </c>
      <c r="AZ81" s="70" t="s">
        <v>67</v>
      </c>
      <c r="BA81" s="70" t="s">
        <v>68</v>
      </c>
      <c r="BB81" s="70" t="s">
        <v>69</v>
      </c>
      <c r="BC81" s="70" t="s">
        <v>70</v>
      </c>
      <c r="BD81" s="71" t="s">
        <v>71</v>
      </c>
    </row>
    <row r="82" spans="1:76" s="1" customFormat="1" ht="10.8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30"/>
      <c r="AS82" s="72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5"/>
    </row>
    <row r="83" spans="1:76" s="4" customFormat="1" ht="32.4" customHeight="1" x14ac:dyDescent="0.3">
      <c r="B83" s="61"/>
      <c r="C83" s="73" t="s">
        <v>72</v>
      </c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178">
        <f>ROUND(SUM(AG84:AG90),2)</f>
        <v>0</v>
      </c>
      <c r="AH83" s="178"/>
      <c r="AI83" s="178"/>
      <c r="AJ83" s="178"/>
      <c r="AK83" s="178"/>
      <c r="AL83" s="178"/>
      <c r="AM83" s="178"/>
      <c r="AN83" s="170">
        <f t="shared" ref="AN83:AN90" si="0">SUM(AG83,AT83)</f>
        <v>0</v>
      </c>
      <c r="AO83" s="170"/>
      <c r="AP83" s="170"/>
      <c r="AQ83" s="64"/>
      <c r="AS83" s="75">
        <f>ROUND(SUM(AS84:AS90),2)</f>
        <v>0</v>
      </c>
      <c r="AT83" s="76">
        <f t="shared" ref="AT83:AT90" si="1">ROUND(SUM(AV83:AW83),2)</f>
        <v>0</v>
      </c>
      <c r="AU83" s="77">
        <f>ROUND(SUM(AU84:AU90),5)</f>
        <v>0</v>
      </c>
      <c r="AV83" s="76">
        <f>ROUND(AZ83*L31,2)</f>
        <v>0</v>
      </c>
      <c r="AW83" s="76">
        <f>ROUND(BA83*L32,2)</f>
        <v>0</v>
      </c>
      <c r="AX83" s="76">
        <f>ROUND(BB83*L31,2)</f>
        <v>0</v>
      </c>
      <c r="AY83" s="76">
        <f>ROUND(BC83*L32,2)</f>
        <v>0</v>
      </c>
      <c r="AZ83" s="76">
        <f>ROUND(SUM(AZ84:AZ90),2)</f>
        <v>0</v>
      </c>
      <c r="BA83" s="76">
        <f>ROUND(SUM(BA84:BA90),2)</f>
        <v>0</v>
      </c>
      <c r="BB83" s="76">
        <f>ROUND(SUM(BB84:BB90),2)</f>
        <v>0</v>
      </c>
      <c r="BC83" s="76">
        <f>ROUND(SUM(BC84:BC90),2)</f>
        <v>0</v>
      </c>
      <c r="BD83" s="78">
        <f>ROUND(SUM(BD84:BD90),2)</f>
        <v>0</v>
      </c>
      <c r="BS83" s="79" t="s">
        <v>73</v>
      </c>
      <c r="BT83" s="79" t="s">
        <v>74</v>
      </c>
      <c r="BU83" s="80" t="s">
        <v>75</v>
      </c>
      <c r="BV83" s="79" t="s">
        <v>16</v>
      </c>
      <c r="BW83" s="79" t="s">
        <v>76</v>
      </c>
      <c r="BX83" s="79" t="s">
        <v>77</v>
      </c>
    </row>
    <row r="84" spans="1:76" s="5" customFormat="1" ht="22.5" customHeight="1" x14ac:dyDescent="0.3">
      <c r="A84" s="164" t="s">
        <v>1016</v>
      </c>
      <c r="B84" s="81"/>
      <c r="C84" s="82"/>
      <c r="D84" s="177" t="s">
        <v>78</v>
      </c>
      <c r="E84" s="176"/>
      <c r="F84" s="176"/>
      <c r="G84" s="176"/>
      <c r="H84" s="176"/>
      <c r="I84" s="83"/>
      <c r="J84" s="177" t="s">
        <v>79</v>
      </c>
      <c r="K84" s="176"/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  <c r="AF84" s="176"/>
      <c r="AG84" s="175">
        <f>'SO 01 - Příprava staveniště'!M30</f>
        <v>0</v>
      </c>
      <c r="AH84" s="176"/>
      <c r="AI84" s="176"/>
      <c r="AJ84" s="176"/>
      <c r="AK84" s="176"/>
      <c r="AL84" s="176"/>
      <c r="AM84" s="176"/>
      <c r="AN84" s="175">
        <f t="shared" si="0"/>
        <v>0</v>
      </c>
      <c r="AO84" s="176"/>
      <c r="AP84" s="176"/>
      <c r="AQ84" s="84"/>
      <c r="AS84" s="85">
        <f>'SO 01 - Příprava staveniště'!M28</f>
        <v>0</v>
      </c>
      <c r="AT84" s="86">
        <f t="shared" si="1"/>
        <v>0</v>
      </c>
      <c r="AU84" s="87">
        <f>'SO 01 - Příprava staveniště'!W113</f>
        <v>0</v>
      </c>
      <c r="AV84" s="86">
        <f>'SO 01 - Příprava staveniště'!M32</f>
        <v>0</v>
      </c>
      <c r="AW84" s="86">
        <f>'SO 01 - Příprava staveniště'!M33</f>
        <v>0</v>
      </c>
      <c r="AX84" s="86">
        <f>'SO 01 - Příprava staveniště'!M34</f>
        <v>0</v>
      </c>
      <c r="AY84" s="86">
        <f>'SO 01 - Příprava staveniště'!M35</f>
        <v>0</v>
      </c>
      <c r="AZ84" s="86">
        <f>'SO 01 - Příprava staveniště'!H32</f>
        <v>0</v>
      </c>
      <c r="BA84" s="86">
        <f>'SO 01 - Příprava staveniště'!H33</f>
        <v>0</v>
      </c>
      <c r="BB84" s="86">
        <f>'SO 01 - Příprava staveniště'!H34</f>
        <v>0</v>
      </c>
      <c r="BC84" s="86">
        <f>'SO 01 - Příprava staveniště'!H35</f>
        <v>0</v>
      </c>
      <c r="BD84" s="88">
        <f>'SO 01 - Příprava staveniště'!H36</f>
        <v>0</v>
      </c>
      <c r="BT84" s="89" t="s">
        <v>20</v>
      </c>
      <c r="BV84" s="89" t="s">
        <v>16</v>
      </c>
      <c r="BW84" s="89" t="s">
        <v>80</v>
      </c>
      <c r="BX84" s="89" t="s">
        <v>76</v>
      </c>
    </row>
    <row r="85" spans="1:76" s="5" customFormat="1" ht="22.5" customHeight="1" x14ac:dyDescent="0.3">
      <c r="A85" s="164" t="s">
        <v>1016</v>
      </c>
      <c r="B85" s="81"/>
      <c r="C85" s="82"/>
      <c r="D85" s="177" t="s">
        <v>81</v>
      </c>
      <c r="E85" s="176"/>
      <c r="F85" s="176"/>
      <c r="G85" s="176"/>
      <c r="H85" s="176"/>
      <c r="I85" s="83"/>
      <c r="J85" s="177" t="s">
        <v>82</v>
      </c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5">
        <f>'SO 102 - Zálivy BUS, chod...'!M30</f>
        <v>0</v>
      </c>
      <c r="AH85" s="176"/>
      <c r="AI85" s="176"/>
      <c r="AJ85" s="176"/>
      <c r="AK85" s="176"/>
      <c r="AL85" s="176"/>
      <c r="AM85" s="176"/>
      <c r="AN85" s="175">
        <f t="shared" si="0"/>
        <v>0</v>
      </c>
      <c r="AO85" s="176"/>
      <c r="AP85" s="176"/>
      <c r="AQ85" s="84"/>
      <c r="AS85" s="85">
        <f>'SO 102 - Zálivy BUS, chod...'!M28</f>
        <v>0</v>
      </c>
      <c r="AT85" s="86">
        <f t="shared" si="1"/>
        <v>0</v>
      </c>
      <c r="AU85" s="87">
        <f>'SO 102 - Zálivy BUS, chod...'!W113</f>
        <v>0</v>
      </c>
      <c r="AV85" s="86">
        <f>'SO 102 - Zálivy BUS, chod...'!M32</f>
        <v>0</v>
      </c>
      <c r="AW85" s="86">
        <f>'SO 102 - Zálivy BUS, chod...'!M33</f>
        <v>0</v>
      </c>
      <c r="AX85" s="86">
        <f>'SO 102 - Zálivy BUS, chod...'!M34</f>
        <v>0</v>
      </c>
      <c r="AY85" s="86">
        <f>'SO 102 - Zálivy BUS, chod...'!M35</f>
        <v>0</v>
      </c>
      <c r="AZ85" s="86">
        <f>'SO 102 - Zálivy BUS, chod...'!H32</f>
        <v>0</v>
      </c>
      <c r="BA85" s="86">
        <f>'SO 102 - Zálivy BUS, chod...'!H33</f>
        <v>0</v>
      </c>
      <c r="BB85" s="86">
        <f>'SO 102 - Zálivy BUS, chod...'!H34</f>
        <v>0</v>
      </c>
      <c r="BC85" s="86">
        <f>'SO 102 - Zálivy BUS, chod...'!H35</f>
        <v>0</v>
      </c>
      <c r="BD85" s="88">
        <f>'SO 102 - Zálivy BUS, chod...'!H36</f>
        <v>0</v>
      </c>
      <c r="BT85" s="89" t="s">
        <v>20</v>
      </c>
      <c r="BV85" s="89" t="s">
        <v>16</v>
      </c>
      <c r="BW85" s="89" t="s">
        <v>83</v>
      </c>
      <c r="BX85" s="89" t="s">
        <v>76</v>
      </c>
    </row>
    <row r="86" spans="1:76" s="5" customFormat="1" ht="22.5" customHeight="1" x14ac:dyDescent="0.3">
      <c r="A86" s="164" t="s">
        <v>1016</v>
      </c>
      <c r="B86" s="81"/>
      <c r="C86" s="82"/>
      <c r="D86" s="177" t="s">
        <v>84</v>
      </c>
      <c r="E86" s="176"/>
      <c r="F86" s="176"/>
      <c r="G86" s="176"/>
      <c r="H86" s="176"/>
      <c r="I86" s="83"/>
      <c r="J86" s="177" t="s">
        <v>85</v>
      </c>
      <c r="K86" s="176"/>
      <c r="L86" s="176"/>
      <c r="M86" s="176"/>
      <c r="N86" s="176"/>
      <c r="O86" s="176"/>
      <c r="P86" s="176"/>
      <c r="Q86" s="176"/>
      <c r="R86" s="176"/>
      <c r="S86" s="176"/>
      <c r="T86" s="176"/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  <c r="AF86" s="176"/>
      <c r="AG86" s="175">
        <f>'SO 301 - Odvodnění povrch...'!M30</f>
        <v>0</v>
      </c>
      <c r="AH86" s="176"/>
      <c r="AI86" s="176"/>
      <c r="AJ86" s="176"/>
      <c r="AK86" s="176"/>
      <c r="AL86" s="176"/>
      <c r="AM86" s="176"/>
      <c r="AN86" s="175">
        <f t="shared" si="0"/>
        <v>0</v>
      </c>
      <c r="AO86" s="176"/>
      <c r="AP86" s="176"/>
      <c r="AQ86" s="84"/>
      <c r="AS86" s="85">
        <f>'SO 301 - Odvodnění povrch...'!M28</f>
        <v>0</v>
      </c>
      <c r="AT86" s="86">
        <f t="shared" si="1"/>
        <v>0</v>
      </c>
      <c r="AU86" s="87">
        <f>'SO 301 - Odvodnění povrch...'!W111</f>
        <v>0</v>
      </c>
      <c r="AV86" s="86">
        <f>'SO 301 - Odvodnění povrch...'!M32</f>
        <v>0</v>
      </c>
      <c r="AW86" s="86">
        <f>'SO 301 - Odvodnění povrch...'!M33</f>
        <v>0</v>
      </c>
      <c r="AX86" s="86">
        <f>'SO 301 - Odvodnění povrch...'!M34</f>
        <v>0</v>
      </c>
      <c r="AY86" s="86">
        <f>'SO 301 - Odvodnění povrch...'!M35</f>
        <v>0</v>
      </c>
      <c r="AZ86" s="86">
        <f>'SO 301 - Odvodnění povrch...'!H32</f>
        <v>0</v>
      </c>
      <c r="BA86" s="86">
        <f>'SO 301 - Odvodnění povrch...'!H33</f>
        <v>0</v>
      </c>
      <c r="BB86" s="86">
        <f>'SO 301 - Odvodnění povrch...'!H34</f>
        <v>0</v>
      </c>
      <c r="BC86" s="86">
        <f>'SO 301 - Odvodnění povrch...'!H35</f>
        <v>0</v>
      </c>
      <c r="BD86" s="88">
        <f>'SO 301 - Odvodnění povrch...'!H36</f>
        <v>0</v>
      </c>
      <c r="BT86" s="89" t="s">
        <v>20</v>
      </c>
      <c r="BV86" s="89" t="s">
        <v>16</v>
      </c>
      <c r="BW86" s="89" t="s">
        <v>86</v>
      </c>
      <c r="BX86" s="89" t="s">
        <v>76</v>
      </c>
    </row>
    <row r="87" spans="1:76" s="5" customFormat="1" ht="22.5" customHeight="1" x14ac:dyDescent="0.3">
      <c r="A87" s="164" t="s">
        <v>1016</v>
      </c>
      <c r="B87" s="81"/>
      <c r="C87" s="82"/>
      <c r="D87" s="177" t="s">
        <v>87</v>
      </c>
      <c r="E87" s="176"/>
      <c r="F87" s="176"/>
      <c r="G87" s="176"/>
      <c r="H87" s="176"/>
      <c r="I87" s="83"/>
      <c r="J87" s="177" t="s">
        <v>88</v>
      </c>
      <c r="K87" s="176"/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  <c r="AF87" s="176"/>
      <c r="AG87" s="175">
        <f>'SO 401 - Veřejné osvětlení'!M30</f>
        <v>0</v>
      </c>
      <c r="AH87" s="176"/>
      <c r="AI87" s="176"/>
      <c r="AJ87" s="176"/>
      <c r="AK87" s="176"/>
      <c r="AL87" s="176"/>
      <c r="AM87" s="176"/>
      <c r="AN87" s="175">
        <f t="shared" si="0"/>
        <v>0</v>
      </c>
      <c r="AO87" s="176"/>
      <c r="AP87" s="176"/>
      <c r="AQ87" s="84"/>
      <c r="AS87" s="85">
        <f>'SO 401 - Veřejné osvětlení'!M28</f>
        <v>0</v>
      </c>
      <c r="AT87" s="86">
        <f t="shared" si="1"/>
        <v>0</v>
      </c>
      <c r="AU87" s="87">
        <f>'SO 401 - Veřejné osvětlení'!W115</f>
        <v>0</v>
      </c>
      <c r="AV87" s="86">
        <f>'SO 401 - Veřejné osvětlení'!M32</f>
        <v>0</v>
      </c>
      <c r="AW87" s="86">
        <f>'SO 401 - Veřejné osvětlení'!M33</f>
        <v>0</v>
      </c>
      <c r="AX87" s="86">
        <f>'SO 401 - Veřejné osvětlení'!M34</f>
        <v>0</v>
      </c>
      <c r="AY87" s="86">
        <f>'SO 401 - Veřejné osvětlení'!M35</f>
        <v>0</v>
      </c>
      <c r="AZ87" s="86">
        <f>'SO 401 - Veřejné osvětlení'!H32</f>
        <v>0</v>
      </c>
      <c r="BA87" s="86">
        <f>'SO 401 - Veřejné osvětlení'!H33</f>
        <v>0</v>
      </c>
      <c r="BB87" s="86">
        <f>'SO 401 - Veřejné osvětlení'!H34</f>
        <v>0</v>
      </c>
      <c r="BC87" s="86">
        <f>'SO 401 - Veřejné osvětlení'!H35</f>
        <v>0</v>
      </c>
      <c r="BD87" s="88">
        <f>'SO 401 - Veřejné osvětlení'!H36</f>
        <v>0</v>
      </c>
      <c r="BT87" s="89" t="s">
        <v>20</v>
      </c>
      <c r="BV87" s="89" t="s">
        <v>16</v>
      </c>
      <c r="BW87" s="89" t="s">
        <v>89</v>
      </c>
      <c r="BX87" s="89" t="s">
        <v>76</v>
      </c>
    </row>
    <row r="88" spans="1:76" s="5" customFormat="1" ht="22.5" customHeight="1" x14ac:dyDescent="0.3">
      <c r="A88" s="164" t="s">
        <v>1016</v>
      </c>
      <c r="B88" s="81"/>
      <c r="C88" s="82"/>
      <c r="D88" s="177" t="s">
        <v>90</v>
      </c>
      <c r="E88" s="176"/>
      <c r="F88" s="176"/>
      <c r="G88" s="176"/>
      <c r="H88" s="176"/>
      <c r="I88" s="83"/>
      <c r="J88" s="177" t="s">
        <v>91</v>
      </c>
      <c r="K88" s="176"/>
      <c r="L88" s="176"/>
      <c r="M88" s="176"/>
      <c r="N88" s="176"/>
      <c r="O88" s="176"/>
      <c r="P88" s="176"/>
      <c r="Q88" s="176"/>
      <c r="R88" s="176"/>
      <c r="S88" s="176"/>
      <c r="T88" s="176"/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  <c r="AF88" s="176"/>
      <c r="AG88" s="175">
        <f>'SO 402 - Úpravy Telefonic...'!M30</f>
        <v>0</v>
      </c>
      <c r="AH88" s="176"/>
      <c r="AI88" s="176"/>
      <c r="AJ88" s="176"/>
      <c r="AK88" s="176"/>
      <c r="AL88" s="176"/>
      <c r="AM88" s="176"/>
      <c r="AN88" s="175">
        <f t="shared" si="0"/>
        <v>0</v>
      </c>
      <c r="AO88" s="176"/>
      <c r="AP88" s="176"/>
      <c r="AQ88" s="84"/>
      <c r="AS88" s="85">
        <f>'SO 402 - Úpravy Telefonic...'!M28</f>
        <v>0</v>
      </c>
      <c r="AT88" s="86">
        <f t="shared" si="1"/>
        <v>0</v>
      </c>
      <c r="AU88" s="87">
        <f>'SO 402 - Úpravy Telefonic...'!W112</f>
        <v>0</v>
      </c>
      <c r="AV88" s="86">
        <f>'SO 402 - Úpravy Telefonic...'!M32</f>
        <v>0</v>
      </c>
      <c r="AW88" s="86">
        <f>'SO 402 - Úpravy Telefonic...'!M33</f>
        <v>0</v>
      </c>
      <c r="AX88" s="86">
        <f>'SO 402 - Úpravy Telefonic...'!M34</f>
        <v>0</v>
      </c>
      <c r="AY88" s="86">
        <f>'SO 402 - Úpravy Telefonic...'!M35</f>
        <v>0</v>
      </c>
      <c r="AZ88" s="86">
        <f>'SO 402 - Úpravy Telefonic...'!H32</f>
        <v>0</v>
      </c>
      <c r="BA88" s="86">
        <f>'SO 402 - Úpravy Telefonic...'!H33</f>
        <v>0</v>
      </c>
      <c r="BB88" s="86">
        <f>'SO 402 - Úpravy Telefonic...'!H34</f>
        <v>0</v>
      </c>
      <c r="BC88" s="86">
        <f>'SO 402 - Úpravy Telefonic...'!H35</f>
        <v>0</v>
      </c>
      <c r="BD88" s="88">
        <f>'SO 402 - Úpravy Telefonic...'!H36</f>
        <v>0</v>
      </c>
      <c r="BT88" s="89" t="s">
        <v>20</v>
      </c>
      <c r="BV88" s="89" t="s">
        <v>16</v>
      </c>
      <c r="BW88" s="89" t="s">
        <v>92</v>
      </c>
      <c r="BX88" s="89" t="s">
        <v>76</v>
      </c>
    </row>
    <row r="89" spans="1:76" s="5" customFormat="1" ht="22.5" customHeight="1" x14ac:dyDescent="0.3">
      <c r="A89" s="164" t="s">
        <v>1016</v>
      </c>
      <c r="B89" s="81"/>
      <c r="C89" s="82"/>
      <c r="D89" s="177" t="s">
        <v>93</v>
      </c>
      <c r="E89" s="176"/>
      <c r="F89" s="176"/>
      <c r="G89" s="176"/>
      <c r="H89" s="176"/>
      <c r="I89" s="83"/>
      <c r="J89" s="177" t="s">
        <v>94</v>
      </c>
      <c r="K89" s="176"/>
      <c r="L89" s="176"/>
      <c r="M89" s="176"/>
      <c r="N89" s="176"/>
      <c r="O89" s="176"/>
      <c r="P89" s="176"/>
      <c r="Q89" s="176"/>
      <c r="R89" s="176"/>
      <c r="S89" s="176"/>
      <c r="T89" s="176"/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  <c r="AF89" s="176"/>
      <c r="AG89" s="175">
        <f>'SO 801 - Vegetační úpravy'!M30</f>
        <v>0</v>
      </c>
      <c r="AH89" s="176"/>
      <c r="AI89" s="176"/>
      <c r="AJ89" s="176"/>
      <c r="AK89" s="176"/>
      <c r="AL89" s="176"/>
      <c r="AM89" s="176"/>
      <c r="AN89" s="175">
        <f t="shared" si="0"/>
        <v>0</v>
      </c>
      <c r="AO89" s="176"/>
      <c r="AP89" s="176"/>
      <c r="AQ89" s="84"/>
      <c r="AS89" s="85">
        <f>'SO 801 - Vegetační úpravy'!M28</f>
        <v>0</v>
      </c>
      <c r="AT89" s="86">
        <f t="shared" si="1"/>
        <v>0</v>
      </c>
      <c r="AU89" s="87">
        <f>'SO 801 - Vegetační úpravy'!W111</f>
        <v>0</v>
      </c>
      <c r="AV89" s="86">
        <f>'SO 801 - Vegetační úpravy'!M32</f>
        <v>0</v>
      </c>
      <c r="AW89" s="86">
        <f>'SO 801 - Vegetační úpravy'!M33</f>
        <v>0</v>
      </c>
      <c r="AX89" s="86">
        <f>'SO 801 - Vegetační úpravy'!M34</f>
        <v>0</v>
      </c>
      <c r="AY89" s="86">
        <f>'SO 801 - Vegetační úpravy'!M35</f>
        <v>0</v>
      </c>
      <c r="AZ89" s="86">
        <f>'SO 801 - Vegetační úpravy'!H32</f>
        <v>0</v>
      </c>
      <c r="BA89" s="86">
        <f>'SO 801 - Vegetační úpravy'!H33</f>
        <v>0</v>
      </c>
      <c r="BB89" s="86">
        <f>'SO 801 - Vegetační úpravy'!H34</f>
        <v>0</v>
      </c>
      <c r="BC89" s="86">
        <f>'SO 801 - Vegetační úpravy'!H35</f>
        <v>0</v>
      </c>
      <c r="BD89" s="88">
        <f>'SO 801 - Vegetační úpravy'!H36</f>
        <v>0</v>
      </c>
      <c r="BT89" s="89" t="s">
        <v>20</v>
      </c>
      <c r="BV89" s="89" t="s">
        <v>16</v>
      </c>
      <c r="BW89" s="89" t="s">
        <v>95</v>
      </c>
      <c r="BX89" s="89" t="s">
        <v>76</v>
      </c>
    </row>
    <row r="90" spans="1:76" s="5" customFormat="1" ht="22.5" customHeight="1" x14ac:dyDescent="0.3">
      <c r="A90" s="164" t="s">
        <v>1016</v>
      </c>
      <c r="B90" s="81"/>
      <c r="C90" s="82"/>
      <c r="D90" s="177" t="s">
        <v>96</v>
      </c>
      <c r="E90" s="176"/>
      <c r="F90" s="176"/>
      <c r="G90" s="176"/>
      <c r="H90" s="176"/>
      <c r="I90" s="83"/>
      <c r="J90" s="177" t="s">
        <v>97</v>
      </c>
      <c r="K90" s="176"/>
      <c r="L90" s="176"/>
      <c r="M90" s="176"/>
      <c r="N90" s="176"/>
      <c r="O90" s="176"/>
      <c r="P90" s="176"/>
      <c r="Q90" s="176"/>
      <c r="R90" s="176"/>
      <c r="S90" s="176"/>
      <c r="T90" s="176"/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  <c r="AF90" s="176"/>
      <c r="AG90" s="175">
        <f>'SO 000 - Vedlejší a ostan...'!M30</f>
        <v>0</v>
      </c>
      <c r="AH90" s="176"/>
      <c r="AI90" s="176"/>
      <c r="AJ90" s="176"/>
      <c r="AK90" s="176"/>
      <c r="AL90" s="176"/>
      <c r="AM90" s="176"/>
      <c r="AN90" s="175">
        <f t="shared" si="0"/>
        <v>0</v>
      </c>
      <c r="AO90" s="176"/>
      <c r="AP90" s="176"/>
      <c r="AQ90" s="84"/>
      <c r="AS90" s="90">
        <f>'SO 000 - Vedlejší a ostan...'!M28</f>
        <v>0</v>
      </c>
      <c r="AT90" s="91">
        <f t="shared" si="1"/>
        <v>0</v>
      </c>
      <c r="AU90" s="92">
        <f>'SO 000 - Vedlejší a ostan...'!W110</f>
        <v>0</v>
      </c>
      <c r="AV90" s="91">
        <f>'SO 000 - Vedlejší a ostan...'!M32</f>
        <v>0</v>
      </c>
      <c r="AW90" s="91">
        <f>'SO 000 - Vedlejší a ostan...'!M33</f>
        <v>0</v>
      </c>
      <c r="AX90" s="91">
        <f>'SO 000 - Vedlejší a ostan...'!M34</f>
        <v>0</v>
      </c>
      <c r="AY90" s="91">
        <f>'SO 000 - Vedlejší a ostan...'!M35</f>
        <v>0</v>
      </c>
      <c r="AZ90" s="91">
        <f>'SO 000 - Vedlejší a ostan...'!H32</f>
        <v>0</v>
      </c>
      <c r="BA90" s="91">
        <f>'SO 000 - Vedlejší a ostan...'!H33</f>
        <v>0</v>
      </c>
      <c r="BB90" s="91">
        <f>'SO 000 - Vedlejší a ostan...'!H34</f>
        <v>0</v>
      </c>
      <c r="BC90" s="91">
        <f>'SO 000 - Vedlejší a ostan...'!H35</f>
        <v>0</v>
      </c>
      <c r="BD90" s="93">
        <f>'SO 000 - Vedlejší a ostan...'!H36</f>
        <v>0</v>
      </c>
      <c r="BT90" s="89" t="s">
        <v>20</v>
      </c>
      <c r="BV90" s="89" t="s">
        <v>16</v>
      </c>
      <c r="BW90" s="89" t="s">
        <v>98</v>
      </c>
      <c r="BX90" s="89" t="s">
        <v>76</v>
      </c>
    </row>
    <row r="91" spans="1:76" x14ac:dyDescent="0.3">
      <c r="B91" s="18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20"/>
    </row>
    <row r="92" spans="1:76" s="1" customFormat="1" ht="30" customHeight="1" x14ac:dyDescent="0.3">
      <c r="B92" s="28"/>
      <c r="C92" s="73" t="s">
        <v>99</v>
      </c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170">
        <v>0</v>
      </c>
      <c r="AH92" s="171"/>
      <c r="AI92" s="171"/>
      <c r="AJ92" s="171"/>
      <c r="AK92" s="171"/>
      <c r="AL92" s="171"/>
      <c r="AM92" s="171"/>
      <c r="AN92" s="170">
        <v>0</v>
      </c>
      <c r="AO92" s="171"/>
      <c r="AP92" s="171"/>
      <c r="AQ92" s="30"/>
      <c r="AS92" s="69" t="s">
        <v>100</v>
      </c>
      <c r="AT92" s="70" t="s">
        <v>101</v>
      </c>
      <c r="AU92" s="70" t="s">
        <v>38</v>
      </c>
      <c r="AV92" s="71" t="s">
        <v>61</v>
      </c>
    </row>
    <row r="93" spans="1:76" s="1" customFormat="1" ht="10.8" customHeight="1" x14ac:dyDescent="0.3">
      <c r="B93" s="28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30"/>
      <c r="AS93" s="94"/>
      <c r="AT93" s="49"/>
      <c r="AU93" s="49"/>
      <c r="AV93" s="51"/>
    </row>
    <row r="94" spans="1:76" s="1" customFormat="1" ht="30" customHeight="1" x14ac:dyDescent="0.3">
      <c r="B94" s="28"/>
      <c r="C94" s="95" t="s">
        <v>102</v>
      </c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172">
        <f>ROUND(AG83+AG92,2)</f>
        <v>0</v>
      </c>
      <c r="AH94" s="172"/>
      <c r="AI94" s="172"/>
      <c r="AJ94" s="172"/>
      <c r="AK94" s="172"/>
      <c r="AL94" s="172"/>
      <c r="AM94" s="172"/>
      <c r="AN94" s="172">
        <f>AN83+AN92</f>
        <v>0</v>
      </c>
      <c r="AO94" s="172"/>
      <c r="AP94" s="172"/>
      <c r="AQ94" s="30"/>
    </row>
    <row r="95" spans="1:76" s="1" customFormat="1" ht="6.9" customHeight="1" x14ac:dyDescent="0.3"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4"/>
    </row>
  </sheetData>
  <mergeCells count="69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1:G81"/>
    <mergeCell ref="I81:AF81"/>
    <mergeCell ref="AG81:AM81"/>
    <mergeCell ref="AN81:AP81"/>
    <mergeCell ref="X37:AB37"/>
    <mergeCell ref="AK37:AO37"/>
    <mergeCell ref="C72:AP72"/>
    <mergeCell ref="L74:AO74"/>
    <mergeCell ref="AM78:AP78"/>
    <mergeCell ref="D87:H87"/>
    <mergeCell ref="J87:AF87"/>
    <mergeCell ref="AN84:AP84"/>
    <mergeCell ref="AG84:AM84"/>
    <mergeCell ref="D84:H84"/>
    <mergeCell ref="J84:AF84"/>
    <mergeCell ref="AN85:AP85"/>
    <mergeCell ref="AG85:AM85"/>
    <mergeCell ref="D85:H85"/>
    <mergeCell ref="J85:AF85"/>
    <mergeCell ref="D90:H90"/>
    <mergeCell ref="J90:AF90"/>
    <mergeCell ref="AG83:AM83"/>
    <mergeCell ref="AN83:AP83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86:AP86"/>
    <mergeCell ref="AG86:AM86"/>
    <mergeCell ref="D86:H86"/>
    <mergeCell ref="J86:AF86"/>
    <mergeCell ref="AG92:AM92"/>
    <mergeCell ref="AN92:AP92"/>
    <mergeCell ref="AG94:AM94"/>
    <mergeCell ref="AN94:AP94"/>
    <mergeCell ref="AR2:BE2"/>
    <mergeCell ref="AN90:AP90"/>
    <mergeCell ref="AG90:AM90"/>
    <mergeCell ref="AN87:AP87"/>
    <mergeCell ref="AG87:AM87"/>
    <mergeCell ref="AS78:AT80"/>
    <mergeCell ref="AM79:AP79"/>
    <mergeCell ref="AK26:AO26"/>
    <mergeCell ref="AK27:AO27"/>
    <mergeCell ref="AK29:AO29"/>
  </mergeCells>
  <hyperlinks>
    <hyperlink ref="K1:S1" location="C2" tooltip="Souhrnný list stavby" display="1) Souhrnný list stavby"/>
    <hyperlink ref="W1:AF1" location="C87" tooltip="Rekapitulace objektů" display="2) Rekapitulace objektů"/>
    <hyperlink ref="A84" location="'SO 01 - Příprava staveniště'!C2" tooltip="SO 01 - Příprava staveniště" display="/"/>
    <hyperlink ref="A85" location="'SO 102 - Zálivy BUS, chod...'!C2" tooltip="SO 102 - Zálivy BUS, chod..." display="/"/>
    <hyperlink ref="A86" location="'SO 301 - Odvodnění povrch...'!C2" tooltip="SO 301 - Odvodnění povrch..." display="/"/>
    <hyperlink ref="A87" location="'SO 401 - Veřejné osvětlení'!C2" tooltip="SO 401 - Veřejné osvětlení" display="/"/>
    <hyperlink ref="A88" location="'SO 402 - Úpravy Telefonic...'!C2" tooltip="SO 402 - Úpravy Telefonic..." display="/"/>
    <hyperlink ref="A89" location="'SO 801 - Vegetační úpravy'!C2" tooltip="SO 801 - Vegetační úpravy" display="/"/>
    <hyperlink ref="A90" location="'SO 000 - Vedlejší a ostan...'!C2" tooltip="SO 000 - Vedlejší a ostan...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67"/>
  <sheetViews>
    <sheetView showGridLines="0" workbookViewId="0">
      <pane ySplit="1" topLeftCell="A268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9"/>
      <c r="B1" s="166"/>
      <c r="C1" s="166"/>
      <c r="D1" s="167" t="s">
        <v>1</v>
      </c>
      <c r="E1" s="166"/>
      <c r="F1" s="168" t="s">
        <v>1017</v>
      </c>
      <c r="G1" s="168"/>
      <c r="H1" s="207" t="s">
        <v>1018</v>
      </c>
      <c r="I1" s="207"/>
      <c r="J1" s="207"/>
      <c r="K1" s="207"/>
      <c r="L1" s="168" t="s">
        <v>1019</v>
      </c>
      <c r="M1" s="166"/>
      <c r="N1" s="166"/>
      <c r="O1" s="167" t="s">
        <v>103</v>
      </c>
      <c r="P1" s="166"/>
      <c r="Q1" s="166"/>
      <c r="R1" s="166"/>
      <c r="S1" s="168" t="s">
        <v>1020</v>
      </c>
      <c r="T1" s="168"/>
      <c r="U1" s="169"/>
      <c r="V1" s="16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201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173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4" t="s">
        <v>80</v>
      </c>
      <c r="AZ2" s="97" t="s">
        <v>104</v>
      </c>
      <c r="BA2" s="97" t="s">
        <v>104</v>
      </c>
      <c r="BB2" s="97" t="s">
        <v>3</v>
      </c>
      <c r="BC2" s="97" t="s">
        <v>20</v>
      </c>
      <c r="BD2" s="97" t="s">
        <v>105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106</v>
      </c>
    </row>
    <row r="4" spans="1:66" ht="36.9" customHeight="1" x14ac:dyDescent="0.3">
      <c r="B4" s="18"/>
      <c r="C4" s="191" t="s">
        <v>107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27" t="str">
        <f>'Rekapitulace stavby'!K6</f>
        <v>IMPORT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"/>
      <c r="R6" s="20"/>
    </row>
    <row r="7" spans="1:66" s="1" customFormat="1" ht="32.85" customHeight="1" x14ac:dyDescent="0.3">
      <c r="B7" s="28"/>
      <c r="C7" s="29"/>
      <c r="D7" s="24" t="s">
        <v>108</v>
      </c>
      <c r="E7" s="29"/>
      <c r="F7" s="203" t="s">
        <v>109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202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202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202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202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202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202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202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202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4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8" t="s">
        <v>110</v>
      </c>
      <c r="E27" s="29"/>
      <c r="F27" s="29"/>
      <c r="G27" s="29"/>
      <c r="H27" s="29"/>
      <c r="I27" s="29"/>
      <c r="J27" s="29"/>
      <c r="K27" s="29"/>
      <c r="L27" s="29"/>
      <c r="M27" s="197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111</v>
      </c>
      <c r="E28" s="29"/>
      <c r="F28" s="29"/>
      <c r="G28" s="29"/>
      <c r="H28" s="29"/>
      <c r="I28" s="29"/>
      <c r="J28" s="29"/>
      <c r="K28" s="29"/>
      <c r="L28" s="29"/>
      <c r="M28" s="197">
        <f>N94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9" t="s">
        <v>37</v>
      </c>
      <c r="E30" s="29"/>
      <c r="F30" s="29"/>
      <c r="G30" s="29"/>
      <c r="H30" s="29"/>
      <c r="I30" s="29"/>
      <c r="J30" s="29"/>
      <c r="K30" s="29"/>
      <c r="L30" s="29"/>
      <c r="M30" s="231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100" t="s">
        <v>40</v>
      </c>
      <c r="H32" s="229">
        <f>ROUND((SUM(BE94:BE95)+SUM(BE113:BE266)), 2)</f>
        <v>0</v>
      </c>
      <c r="I32" s="171"/>
      <c r="J32" s="171"/>
      <c r="K32" s="29"/>
      <c r="L32" s="29"/>
      <c r="M32" s="229">
        <f>ROUND(ROUND((SUM(BE94:BE95)+SUM(BE113:BE266)),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100" t="s">
        <v>40</v>
      </c>
      <c r="H33" s="229">
        <f>ROUND((SUM(BF94:BF95)+SUM(BF113:BF266)), 2)</f>
        <v>0</v>
      </c>
      <c r="I33" s="171"/>
      <c r="J33" s="171"/>
      <c r="K33" s="29"/>
      <c r="L33" s="29"/>
      <c r="M33" s="229">
        <f>ROUND(ROUND((SUM(BF94:BF95)+SUM(BF113:BF266)),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100" t="s">
        <v>40</v>
      </c>
      <c r="H34" s="229">
        <f>ROUND((SUM(BG94:BG95)+SUM(BG113:BG266)), 2)</f>
        <v>0</v>
      </c>
      <c r="I34" s="171"/>
      <c r="J34" s="171"/>
      <c r="K34" s="29"/>
      <c r="L34" s="29"/>
      <c r="M34" s="229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100" t="s">
        <v>40</v>
      </c>
      <c r="H35" s="229">
        <f>ROUND((SUM(BH94:BH95)+SUM(BH113:BH266)), 2)</f>
        <v>0</v>
      </c>
      <c r="I35" s="171"/>
      <c r="J35" s="171"/>
      <c r="K35" s="29"/>
      <c r="L35" s="29"/>
      <c r="M35" s="229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100" t="s">
        <v>40</v>
      </c>
      <c r="H36" s="229">
        <f>ROUND((SUM(BI94:BI95)+SUM(BI113:BI266)), 2)</f>
        <v>0</v>
      </c>
      <c r="I36" s="171"/>
      <c r="J36" s="171"/>
      <c r="K36" s="29"/>
      <c r="L36" s="29"/>
      <c r="M36" s="229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1" t="s">
        <v>45</v>
      </c>
      <c r="E38" s="68"/>
      <c r="F38" s="68"/>
      <c r="G38" s="102" t="s">
        <v>46</v>
      </c>
      <c r="H38" s="103" t="s">
        <v>47</v>
      </c>
      <c r="I38" s="68"/>
      <c r="J38" s="68"/>
      <c r="K38" s="68"/>
      <c r="L38" s="230">
        <f>SUM(M30:M36)</f>
        <v>0</v>
      </c>
      <c r="M38" s="184"/>
      <c r="N38" s="184"/>
      <c r="O38" s="184"/>
      <c r="P38" s="186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91" t="s">
        <v>112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27" t="str">
        <f>F6</f>
        <v>IMPORT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108</v>
      </c>
      <c r="D79" s="29"/>
      <c r="E79" s="29"/>
      <c r="F79" s="192" t="str">
        <f>F7</f>
        <v>SO 01 - Příprava staveniště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202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202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8" t="s">
        <v>113</v>
      </c>
      <c r="D86" s="226"/>
      <c r="E86" s="226"/>
      <c r="F86" s="226"/>
      <c r="G86" s="226"/>
      <c r="H86" s="96"/>
      <c r="I86" s="96"/>
      <c r="J86" s="96"/>
      <c r="K86" s="96"/>
      <c r="L86" s="96"/>
      <c r="M86" s="96"/>
      <c r="N86" s="228" t="s">
        <v>114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4" t="s">
        <v>115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N113</f>
        <v>0</v>
      </c>
      <c r="O88" s="171"/>
      <c r="P88" s="171"/>
      <c r="Q88" s="171"/>
      <c r="R88" s="30"/>
      <c r="AU88" s="14" t="s">
        <v>106</v>
      </c>
    </row>
    <row r="89" spans="2:47" s="6" customFormat="1" ht="24.9" customHeight="1" x14ac:dyDescent="0.3">
      <c r="B89" s="105"/>
      <c r="C89" s="106"/>
      <c r="D89" s="107" t="s">
        <v>116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23">
        <f>N114</f>
        <v>0</v>
      </c>
      <c r="O89" s="224"/>
      <c r="P89" s="224"/>
      <c r="Q89" s="224"/>
      <c r="R89" s="108"/>
    </row>
    <row r="90" spans="2:47" s="6" customFormat="1" ht="24.9" customHeight="1" x14ac:dyDescent="0.3">
      <c r="B90" s="105"/>
      <c r="C90" s="106"/>
      <c r="D90" s="107" t="s">
        <v>117</v>
      </c>
      <c r="E90" s="106"/>
      <c r="F90" s="106"/>
      <c r="G90" s="106"/>
      <c r="H90" s="106"/>
      <c r="I90" s="106"/>
      <c r="J90" s="106"/>
      <c r="K90" s="106"/>
      <c r="L90" s="106"/>
      <c r="M90" s="106"/>
      <c r="N90" s="223">
        <f>N158</f>
        <v>0</v>
      </c>
      <c r="O90" s="224"/>
      <c r="P90" s="224"/>
      <c r="Q90" s="224"/>
      <c r="R90" s="108"/>
    </row>
    <row r="91" spans="2:47" s="6" customFormat="1" ht="24.9" customHeight="1" x14ac:dyDescent="0.3">
      <c r="B91" s="105"/>
      <c r="C91" s="106"/>
      <c r="D91" s="107" t="s">
        <v>118</v>
      </c>
      <c r="E91" s="106"/>
      <c r="F91" s="106"/>
      <c r="G91" s="106"/>
      <c r="H91" s="106"/>
      <c r="I91" s="106"/>
      <c r="J91" s="106"/>
      <c r="K91" s="106"/>
      <c r="L91" s="106"/>
      <c r="M91" s="106"/>
      <c r="N91" s="223">
        <f>N178</f>
        <v>0</v>
      </c>
      <c r="O91" s="224"/>
      <c r="P91" s="224"/>
      <c r="Q91" s="224"/>
      <c r="R91" s="108"/>
    </row>
    <row r="92" spans="2:47" s="6" customFormat="1" ht="24.9" customHeight="1" x14ac:dyDescent="0.3">
      <c r="B92" s="105"/>
      <c r="C92" s="106"/>
      <c r="D92" s="107" t="s">
        <v>119</v>
      </c>
      <c r="E92" s="106"/>
      <c r="F92" s="106"/>
      <c r="G92" s="106"/>
      <c r="H92" s="106"/>
      <c r="I92" s="106"/>
      <c r="J92" s="106"/>
      <c r="K92" s="106"/>
      <c r="L92" s="106"/>
      <c r="M92" s="106"/>
      <c r="N92" s="223">
        <f>N242</f>
        <v>0</v>
      </c>
      <c r="O92" s="224"/>
      <c r="P92" s="224"/>
      <c r="Q92" s="224"/>
      <c r="R92" s="108"/>
    </row>
    <row r="93" spans="2:47" s="1" customFormat="1" ht="21.75" customHeight="1" x14ac:dyDescent="0.3">
      <c r="B93" s="28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30"/>
    </row>
    <row r="94" spans="2:47" s="1" customFormat="1" ht="29.25" customHeight="1" x14ac:dyDescent="0.3">
      <c r="B94" s="28"/>
      <c r="C94" s="104" t="s">
        <v>120</v>
      </c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25">
        <v>0</v>
      </c>
      <c r="O94" s="171"/>
      <c r="P94" s="171"/>
      <c r="Q94" s="171"/>
      <c r="R94" s="30"/>
      <c r="T94" s="109"/>
      <c r="U94" s="110" t="s">
        <v>38</v>
      </c>
    </row>
    <row r="95" spans="2:47" s="1" customFormat="1" ht="18" customHeight="1" x14ac:dyDescent="0.3">
      <c r="B95" s="28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30"/>
    </row>
    <row r="96" spans="2:47" s="1" customFormat="1" ht="29.25" customHeight="1" x14ac:dyDescent="0.3">
      <c r="B96" s="28"/>
      <c r="C96" s="95" t="s">
        <v>102</v>
      </c>
      <c r="D96" s="96"/>
      <c r="E96" s="96"/>
      <c r="F96" s="96"/>
      <c r="G96" s="96"/>
      <c r="H96" s="96"/>
      <c r="I96" s="96"/>
      <c r="J96" s="96"/>
      <c r="K96" s="96"/>
      <c r="L96" s="172">
        <f>ROUND(SUM(N88+N94),2)</f>
        <v>0</v>
      </c>
      <c r="M96" s="226"/>
      <c r="N96" s="226"/>
      <c r="O96" s="226"/>
      <c r="P96" s="226"/>
      <c r="Q96" s="226"/>
      <c r="R96" s="30"/>
    </row>
    <row r="97" spans="2:27" s="1" customFormat="1" ht="6.9" customHeight="1" x14ac:dyDescent="0.3"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4"/>
    </row>
    <row r="101" spans="2:27" s="1" customFormat="1" ht="6.9" customHeight="1" x14ac:dyDescent="0.3"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7"/>
    </row>
    <row r="102" spans="2:27" s="1" customFormat="1" ht="36.9" customHeight="1" x14ac:dyDescent="0.3">
      <c r="B102" s="28"/>
      <c r="C102" s="191" t="s">
        <v>121</v>
      </c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30"/>
    </row>
    <row r="103" spans="2:27" s="1" customFormat="1" ht="6.9" customHeight="1" x14ac:dyDescent="0.3">
      <c r="B103" s="28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30"/>
    </row>
    <row r="104" spans="2:27" s="1" customFormat="1" ht="30" customHeight="1" x14ac:dyDescent="0.3">
      <c r="B104" s="28"/>
      <c r="C104" s="25" t="s">
        <v>15</v>
      </c>
      <c r="D104" s="29"/>
      <c r="E104" s="29"/>
      <c r="F104" s="227" t="str">
        <f>F6</f>
        <v>IMPORT</v>
      </c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29"/>
      <c r="R104" s="30"/>
    </row>
    <row r="105" spans="2:27" s="1" customFormat="1" ht="36.9" customHeight="1" x14ac:dyDescent="0.3">
      <c r="B105" s="28"/>
      <c r="C105" s="62" t="s">
        <v>108</v>
      </c>
      <c r="D105" s="29"/>
      <c r="E105" s="29"/>
      <c r="F105" s="192" t="str">
        <f>F7</f>
        <v>SO 01 - Příprava staveniště</v>
      </c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29"/>
      <c r="R105" s="30"/>
    </row>
    <row r="106" spans="2:27" s="1" customFormat="1" ht="6.9" customHeight="1" x14ac:dyDescent="0.3">
      <c r="B106" s="28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30"/>
    </row>
    <row r="107" spans="2:27" s="1" customFormat="1" ht="18" customHeight="1" x14ac:dyDescent="0.3">
      <c r="B107" s="28"/>
      <c r="C107" s="25" t="s">
        <v>21</v>
      </c>
      <c r="D107" s="29"/>
      <c r="E107" s="29"/>
      <c r="F107" s="23" t="str">
        <f>F9</f>
        <v xml:space="preserve"> </v>
      </c>
      <c r="G107" s="29"/>
      <c r="H107" s="29"/>
      <c r="I107" s="29"/>
      <c r="J107" s="29"/>
      <c r="K107" s="25" t="s">
        <v>23</v>
      </c>
      <c r="L107" s="29"/>
      <c r="M107" s="216" t="str">
        <f>IF(O9="","",O9)</f>
        <v>26. 2. 2018</v>
      </c>
      <c r="N107" s="171"/>
      <c r="O107" s="171"/>
      <c r="P107" s="171"/>
      <c r="Q107" s="29"/>
      <c r="R107" s="30"/>
    </row>
    <row r="108" spans="2:27" s="1" customFormat="1" ht="6.9" customHeight="1" x14ac:dyDescent="0.3">
      <c r="B108" s="28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30"/>
    </row>
    <row r="109" spans="2:27" s="1" customFormat="1" ht="13.2" x14ac:dyDescent="0.3">
      <c r="B109" s="28"/>
      <c r="C109" s="25" t="s">
        <v>27</v>
      </c>
      <c r="D109" s="29"/>
      <c r="E109" s="29"/>
      <c r="F109" s="23" t="str">
        <f>E12</f>
        <v xml:space="preserve"> </v>
      </c>
      <c r="G109" s="29"/>
      <c r="H109" s="29"/>
      <c r="I109" s="29"/>
      <c r="J109" s="29"/>
      <c r="K109" s="25" t="s">
        <v>31</v>
      </c>
      <c r="L109" s="29"/>
      <c r="M109" s="202" t="str">
        <f>E18</f>
        <v xml:space="preserve"> </v>
      </c>
      <c r="N109" s="171"/>
      <c r="O109" s="171"/>
      <c r="P109" s="171"/>
      <c r="Q109" s="171"/>
      <c r="R109" s="30"/>
    </row>
    <row r="110" spans="2:27" s="1" customFormat="1" ht="14.4" customHeight="1" x14ac:dyDescent="0.3">
      <c r="B110" s="28"/>
      <c r="C110" s="25" t="s">
        <v>30</v>
      </c>
      <c r="D110" s="29"/>
      <c r="E110" s="29"/>
      <c r="F110" s="23" t="str">
        <f>IF(E15="","",E15)</f>
        <v xml:space="preserve"> </v>
      </c>
      <c r="G110" s="29"/>
      <c r="H110" s="29"/>
      <c r="I110" s="29"/>
      <c r="J110" s="29"/>
      <c r="K110" s="25" t="s">
        <v>33</v>
      </c>
      <c r="L110" s="29"/>
      <c r="M110" s="202" t="str">
        <f>E21</f>
        <v xml:space="preserve"> </v>
      </c>
      <c r="N110" s="171"/>
      <c r="O110" s="171"/>
      <c r="P110" s="171"/>
      <c r="Q110" s="171"/>
      <c r="R110" s="30"/>
    </row>
    <row r="111" spans="2:27" s="1" customFormat="1" ht="10.35" customHeight="1" x14ac:dyDescent="0.3">
      <c r="B111" s="28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30"/>
    </row>
    <row r="112" spans="2:27" s="7" customFormat="1" ht="29.25" customHeight="1" x14ac:dyDescent="0.3">
      <c r="B112" s="111"/>
      <c r="C112" s="112" t="s">
        <v>122</v>
      </c>
      <c r="D112" s="113" t="s">
        <v>123</v>
      </c>
      <c r="E112" s="113" t="s">
        <v>56</v>
      </c>
      <c r="F112" s="217" t="s">
        <v>124</v>
      </c>
      <c r="G112" s="218"/>
      <c r="H112" s="218"/>
      <c r="I112" s="218"/>
      <c r="J112" s="113" t="s">
        <v>125</v>
      </c>
      <c r="K112" s="113" t="s">
        <v>126</v>
      </c>
      <c r="L112" s="219" t="s">
        <v>127</v>
      </c>
      <c r="M112" s="218"/>
      <c r="N112" s="217" t="s">
        <v>114</v>
      </c>
      <c r="O112" s="218"/>
      <c r="P112" s="218"/>
      <c r="Q112" s="220"/>
      <c r="R112" s="114"/>
      <c r="T112" s="69" t="s">
        <v>128</v>
      </c>
      <c r="U112" s="70" t="s">
        <v>38</v>
      </c>
      <c r="V112" s="70" t="s">
        <v>129</v>
      </c>
      <c r="W112" s="70" t="s">
        <v>130</v>
      </c>
      <c r="X112" s="70" t="s">
        <v>131</v>
      </c>
      <c r="Y112" s="70" t="s">
        <v>132</v>
      </c>
      <c r="Z112" s="70" t="s">
        <v>133</v>
      </c>
      <c r="AA112" s="71" t="s">
        <v>134</v>
      </c>
    </row>
    <row r="113" spans="2:65" s="1" customFormat="1" ht="29.25" customHeight="1" x14ac:dyDescent="0.35">
      <c r="B113" s="28"/>
      <c r="C113" s="73" t="s">
        <v>110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21">
        <f>BK113</f>
        <v>0</v>
      </c>
      <c r="O113" s="222"/>
      <c r="P113" s="222"/>
      <c r="Q113" s="222"/>
      <c r="R113" s="30"/>
      <c r="T113" s="72"/>
      <c r="U113" s="44"/>
      <c r="V113" s="44"/>
      <c r="W113" s="115">
        <f>W114+W158+W178+W242</f>
        <v>0</v>
      </c>
      <c r="X113" s="44"/>
      <c r="Y113" s="115">
        <f>Y114+Y158+Y178+Y242</f>
        <v>0</v>
      </c>
      <c r="Z113" s="44"/>
      <c r="AA113" s="116">
        <f>AA114+AA158+AA178+AA242</f>
        <v>0</v>
      </c>
      <c r="AT113" s="14" t="s">
        <v>73</v>
      </c>
      <c r="AU113" s="14" t="s">
        <v>106</v>
      </c>
      <c r="BK113" s="117">
        <f>BK114+BK158+BK178+BK242</f>
        <v>0</v>
      </c>
    </row>
    <row r="114" spans="2:65" s="8" customFormat="1" ht="37.35" customHeight="1" x14ac:dyDescent="0.35">
      <c r="B114" s="118"/>
      <c r="C114" s="119"/>
      <c r="D114" s="120" t="s">
        <v>116</v>
      </c>
      <c r="E114" s="120"/>
      <c r="F114" s="120"/>
      <c r="G114" s="120"/>
      <c r="H114" s="120"/>
      <c r="I114" s="120"/>
      <c r="J114" s="120"/>
      <c r="K114" s="120"/>
      <c r="L114" s="120"/>
      <c r="M114" s="120"/>
      <c r="N114" s="205">
        <f>BK114</f>
        <v>0</v>
      </c>
      <c r="O114" s="206"/>
      <c r="P114" s="206"/>
      <c r="Q114" s="206"/>
      <c r="R114" s="121"/>
      <c r="T114" s="122"/>
      <c r="U114" s="119"/>
      <c r="V114" s="119"/>
      <c r="W114" s="123">
        <f>SUM(W115:W157)</f>
        <v>0</v>
      </c>
      <c r="X114" s="119"/>
      <c r="Y114" s="123">
        <f>SUM(Y115:Y157)</f>
        <v>0</v>
      </c>
      <c r="Z114" s="119"/>
      <c r="AA114" s="124">
        <f>SUM(AA115:AA157)</f>
        <v>0</v>
      </c>
      <c r="AR114" s="125" t="s">
        <v>135</v>
      </c>
      <c r="AT114" s="126" t="s">
        <v>73</v>
      </c>
      <c r="AU114" s="126" t="s">
        <v>74</v>
      </c>
      <c r="AY114" s="125" t="s">
        <v>136</v>
      </c>
      <c r="BK114" s="127">
        <f>SUM(BK115:BK157)</f>
        <v>0</v>
      </c>
    </row>
    <row r="115" spans="2:65" s="1" customFormat="1" ht="31.5" customHeight="1" x14ac:dyDescent="0.3">
      <c r="B115" s="128"/>
      <c r="C115" s="129" t="s">
        <v>20</v>
      </c>
      <c r="D115" s="129" t="s">
        <v>137</v>
      </c>
      <c r="E115" s="130" t="s">
        <v>138</v>
      </c>
      <c r="F115" s="210" t="s">
        <v>139</v>
      </c>
      <c r="G115" s="211"/>
      <c r="H115" s="211"/>
      <c r="I115" s="211"/>
      <c r="J115" s="131" t="s">
        <v>140</v>
      </c>
      <c r="K115" s="132">
        <v>1</v>
      </c>
      <c r="L115" s="212">
        <v>0</v>
      </c>
      <c r="M115" s="211"/>
      <c r="N115" s="212">
        <f>ROUND(L115*K115,2)</f>
        <v>0</v>
      </c>
      <c r="O115" s="211"/>
      <c r="P115" s="211"/>
      <c r="Q115" s="211"/>
      <c r="R115" s="133"/>
      <c r="T115" s="134" t="s">
        <v>3</v>
      </c>
      <c r="U115" s="37" t="s">
        <v>39</v>
      </c>
      <c r="V115" s="135">
        <v>0</v>
      </c>
      <c r="W115" s="135">
        <f>V115*K115</f>
        <v>0</v>
      </c>
      <c r="X115" s="135">
        <v>0</v>
      </c>
      <c r="Y115" s="135">
        <f>X115*K115</f>
        <v>0</v>
      </c>
      <c r="Z115" s="135">
        <v>0</v>
      </c>
      <c r="AA115" s="136">
        <f>Z115*K115</f>
        <v>0</v>
      </c>
      <c r="AR115" s="14" t="s">
        <v>135</v>
      </c>
      <c r="AT115" s="14" t="s">
        <v>137</v>
      </c>
      <c r="AU115" s="14" t="s">
        <v>20</v>
      </c>
      <c r="AY115" s="14" t="s">
        <v>136</v>
      </c>
      <c r="BE115" s="137">
        <f>IF(U115="základní",N115,0)</f>
        <v>0</v>
      </c>
      <c r="BF115" s="137">
        <f>IF(U115="snížená",N115,0)</f>
        <v>0</v>
      </c>
      <c r="BG115" s="137">
        <f>IF(U115="zákl. přenesená",N115,0)</f>
        <v>0</v>
      </c>
      <c r="BH115" s="137">
        <f>IF(U115="sníž. přenesená",N115,0)</f>
        <v>0</v>
      </c>
      <c r="BI115" s="137">
        <f>IF(U115="nulová",N115,0)</f>
        <v>0</v>
      </c>
      <c r="BJ115" s="14" t="s">
        <v>20</v>
      </c>
      <c r="BK115" s="137">
        <f>ROUND(L115*K115,2)</f>
        <v>0</v>
      </c>
      <c r="BL115" s="14" t="s">
        <v>135</v>
      </c>
      <c r="BM115" s="14" t="s">
        <v>141</v>
      </c>
    </row>
    <row r="116" spans="2:65" s="9" customFormat="1" ht="31.5" customHeight="1" x14ac:dyDescent="0.3">
      <c r="B116" s="138"/>
      <c r="C116" s="139"/>
      <c r="D116" s="139"/>
      <c r="E116" s="140" t="s">
        <v>3</v>
      </c>
      <c r="F116" s="213" t="s">
        <v>142</v>
      </c>
      <c r="G116" s="214"/>
      <c r="H116" s="214"/>
      <c r="I116" s="214"/>
      <c r="J116" s="139"/>
      <c r="K116" s="141" t="s">
        <v>3</v>
      </c>
      <c r="L116" s="139"/>
      <c r="M116" s="139"/>
      <c r="N116" s="139"/>
      <c r="O116" s="139"/>
      <c r="P116" s="139"/>
      <c r="Q116" s="139"/>
      <c r="R116" s="142"/>
      <c r="T116" s="143"/>
      <c r="U116" s="139"/>
      <c r="V116" s="139"/>
      <c r="W116" s="139"/>
      <c r="X116" s="139"/>
      <c r="Y116" s="139"/>
      <c r="Z116" s="139"/>
      <c r="AA116" s="144"/>
      <c r="AT116" s="145" t="s">
        <v>143</v>
      </c>
      <c r="AU116" s="145" t="s">
        <v>20</v>
      </c>
      <c r="AV116" s="9" t="s">
        <v>20</v>
      </c>
      <c r="AW116" s="9" t="s">
        <v>32</v>
      </c>
      <c r="AX116" s="9" t="s">
        <v>74</v>
      </c>
      <c r="AY116" s="145" t="s">
        <v>136</v>
      </c>
    </row>
    <row r="117" spans="2:65" s="9" customFormat="1" ht="22.5" customHeight="1" x14ac:dyDescent="0.3">
      <c r="B117" s="138"/>
      <c r="C117" s="139"/>
      <c r="D117" s="139"/>
      <c r="E117" s="140" t="s">
        <v>3</v>
      </c>
      <c r="F117" s="215" t="s">
        <v>144</v>
      </c>
      <c r="G117" s="214"/>
      <c r="H117" s="214"/>
      <c r="I117" s="214"/>
      <c r="J117" s="139"/>
      <c r="K117" s="141" t="s">
        <v>3</v>
      </c>
      <c r="L117" s="139"/>
      <c r="M117" s="139"/>
      <c r="N117" s="139"/>
      <c r="O117" s="139"/>
      <c r="P117" s="139"/>
      <c r="Q117" s="139"/>
      <c r="R117" s="142"/>
      <c r="T117" s="143"/>
      <c r="U117" s="139"/>
      <c r="V117" s="139"/>
      <c r="W117" s="139"/>
      <c r="X117" s="139"/>
      <c r="Y117" s="139"/>
      <c r="Z117" s="139"/>
      <c r="AA117" s="144"/>
      <c r="AT117" s="145" t="s">
        <v>143</v>
      </c>
      <c r="AU117" s="145" t="s">
        <v>20</v>
      </c>
      <c r="AV117" s="9" t="s">
        <v>20</v>
      </c>
      <c r="AW117" s="9" t="s">
        <v>32</v>
      </c>
      <c r="AX117" s="9" t="s">
        <v>74</v>
      </c>
      <c r="AY117" s="145" t="s">
        <v>136</v>
      </c>
    </row>
    <row r="118" spans="2:65" s="10" customFormat="1" ht="22.5" customHeight="1" x14ac:dyDescent="0.3">
      <c r="B118" s="146"/>
      <c r="C118" s="147"/>
      <c r="D118" s="147"/>
      <c r="E118" s="148" t="s">
        <v>145</v>
      </c>
      <c r="F118" s="208" t="s">
        <v>20</v>
      </c>
      <c r="G118" s="209"/>
      <c r="H118" s="209"/>
      <c r="I118" s="209"/>
      <c r="J118" s="147"/>
      <c r="K118" s="149">
        <v>1</v>
      </c>
      <c r="L118" s="147"/>
      <c r="M118" s="147"/>
      <c r="N118" s="147"/>
      <c r="O118" s="147"/>
      <c r="P118" s="147"/>
      <c r="Q118" s="147"/>
      <c r="R118" s="150"/>
      <c r="T118" s="151"/>
      <c r="U118" s="147"/>
      <c r="V118" s="147"/>
      <c r="W118" s="147"/>
      <c r="X118" s="147"/>
      <c r="Y118" s="147"/>
      <c r="Z118" s="147"/>
      <c r="AA118" s="152"/>
      <c r="AT118" s="153" t="s">
        <v>143</v>
      </c>
      <c r="AU118" s="153" t="s">
        <v>20</v>
      </c>
      <c r="AV118" s="10" t="s">
        <v>105</v>
      </c>
      <c r="AW118" s="10" t="s">
        <v>32</v>
      </c>
      <c r="AX118" s="10" t="s">
        <v>74</v>
      </c>
      <c r="AY118" s="153" t="s">
        <v>136</v>
      </c>
    </row>
    <row r="119" spans="2:65" s="10" customFormat="1" ht="22.5" customHeight="1" x14ac:dyDescent="0.3">
      <c r="B119" s="146"/>
      <c r="C119" s="147"/>
      <c r="D119" s="147"/>
      <c r="E119" s="148" t="s">
        <v>146</v>
      </c>
      <c r="F119" s="208" t="s">
        <v>147</v>
      </c>
      <c r="G119" s="209"/>
      <c r="H119" s="209"/>
      <c r="I119" s="209"/>
      <c r="J119" s="147"/>
      <c r="K119" s="149">
        <v>1</v>
      </c>
      <c r="L119" s="147"/>
      <c r="M119" s="147"/>
      <c r="N119" s="147"/>
      <c r="O119" s="147"/>
      <c r="P119" s="147"/>
      <c r="Q119" s="147"/>
      <c r="R119" s="150"/>
      <c r="T119" s="151"/>
      <c r="U119" s="147"/>
      <c r="V119" s="147"/>
      <c r="W119" s="147"/>
      <c r="X119" s="147"/>
      <c r="Y119" s="147"/>
      <c r="Z119" s="147"/>
      <c r="AA119" s="152"/>
      <c r="AT119" s="153" t="s">
        <v>143</v>
      </c>
      <c r="AU119" s="153" t="s">
        <v>20</v>
      </c>
      <c r="AV119" s="10" t="s">
        <v>105</v>
      </c>
      <c r="AW119" s="10" t="s">
        <v>32</v>
      </c>
      <c r="AX119" s="10" t="s">
        <v>20</v>
      </c>
      <c r="AY119" s="153" t="s">
        <v>136</v>
      </c>
    </row>
    <row r="120" spans="2:65" s="1" customFormat="1" ht="31.5" customHeight="1" x14ac:dyDescent="0.3">
      <c r="B120" s="128"/>
      <c r="C120" s="129" t="s">
        <v>105</v>
      </c>
      <c r="D120" s="129" t="s">
        <v>137</v>
      </c>
      <c r="E120" s="130" t="s">
        <v>148</v>
      </c>
      <c r="F120" s="210" t="s">
        <v>149</v>
      </c>
      <c r="G120" s="211"/>
      <c r="H120" s="211"/>
      <c r="I120" s="211"/>
      <c r="J120" s="131" t="s">
        <v>150</v>
      </c>
      <c r="K120" s="132">
        <v>39</v>
      </c>
      <c r="L120" s="212">
        <v>0</v>
      </c>
      <c r="M120" s="211"/>
      <c r="N120" s="212">
        <f>ROUND(L120*K120,2)</f>
        <v>0</v>
      </c>
      <c r="O120" s="211"/>
      <c r="P120" s="211"/>
      <c r="Q120" s="211"/>
      <c r="R120" s="133"/>
      <c r="T120" s="134" t="s">
        <v>3</v>
      </c>
      <c r="U120" s="37" t="s">
        <v>39</v>
      </c>
      <c r="V120" s="135">
        <v>0</v>
      </c>
      <c r="W120" s="135">
        <f>V120*K120</f>
        <v>0</v>
      </c>
      <c r="X120" s="135">
        <v>0</v>
      </c>
      <c r="Y120" s="135">
        <f>X120*K120</f>
        <v>0</v>
      </c>
      <c r="Z120" s="135">
        <v>0</v>
      </c>
      <c r="AA120" s="136">
        <f>Z120*K120</f>
        <v>0</v>
      </c>
      <c r="AR120" s="14" t="s">
        <v>135</v>
      </c>
      <c r="AT120" s="14" t="s">
        <v>137</v>
      </c>
      <c r="AU120" s="14" t="s">
        <v>20</v>
      </c>
      <c r="AY120" s="14" t="s">
        <v>136</v>
      </c>
      <c r="BE120" s="137">
        <f>IF(U120="základní",N120,0)</f>
        <v>0</v>
      </c>
      <c r="BF120" s="137">
        <f>IF(U120="snížená",N120,0)</f>
        <v>0</v>
      </c>
      <c r="BG120" s="137">
        <f>IF(U120="zákl. přenesená",N120,0)</f>
        <v>0</v>
      </c>
      <c r="BH120" s="137">
        <f>IF(U120="sníž. přenesená",N120,0)</f>
        <v>0</v>
      </c>
      <c r="BI120" s="137">
        <f>IF(U120="nulová",N120,0)</f>
        <v>0</v>
      </c>
      <c r="BJ120" s="14" t="s">
        <v>20</v>
      </c>
      <c r="BK120" s="137">
        <f>ROUND(L120*K120,2)</f>
        <v>0</v>
      </c>
      <c r="BL120" s="14" t="s">
        <v>135</v>
      </c>
      <c r="BM120" s="14" t="s">
        <v>151</v>
      </c>
    </row>
    <row r="121" spans="2:65" s="9" customFormat="1" ht="31.5" customHeight="1" x14ac:dyDescent="0.3">
      <c r="B121" s="138"/>
      <c r="C121" s="139"/>
      <c r="D121" s="139"/>
      <c r="E121" s="140" t="s">
        <v>3</v>
      </c>
      <c r="F121" s="213" t="s">
        <v>152</v>
      </c>
      <c r="G121" s="214"/>
      <c r="H121" s="214"/>
      <c r="I121" s="214"/>
      <c r="J121" s="139"/>
      <c r="K121" s="141" t="s">
        <v>3</v>
      </c>
      <c r="L121" s="139"/>
      <c r="M121" s="139"/>
      <c r="N121" s="139"/>
      <c r="O121" s="139"/>
      <c r="P121" s="139"/>
      <c r="Q121" s="139"/>
      <c r="R121" s="142"/>
      <c r="T121" s="143"/>
      <c r="U121" s="139"/>
      <c r="V121" s="139"/>
      <c r="W121" s="139"/>
      <c r="X121" s="139"/>
      <c r="Y121" s="139"/>
      <c r="Z121" s="139"/>
      <c r="AA121" s="144"/>
      <c r="AT121" s="145" t="s">
        <v>143</v>
      </c>
      <c r="AU121" s="145" t="s">
        <v>20</v>
      </c>
      <c r="AV121" s="9" t="s">
        <v>20</v>
      </c>
      <c r="AW121" s="9" t="s">
        <v>32</v>
      </c>
      <c r="AX121" s="9" t="s">
        <v>74</v>
      </c>
      <c r="AY121" s="145" t="s">
        <v>136</v>
      </c>
    </row>
    <row r="122" spans="2:65" s="9" customFormat="1" ht="22.5" customHeight="1" x14ac:dyDescent="0.3">
      <c r="B122" s="138"/>
      <c r="C122" s="139"/>
      <c r="D122" s="139"/>
      <c r="E122" s="140" t="s">
        <v>3</v>
      </c>
      <c r="F122" s="215" t="s">
        <v>153</v>
      </c>
      <c r="G122" s="214"/>
      <c r="H122" s="214"/>
      <c r="I122" s="214"/>
      <c r="J122" s="139"/>
      <c r="K122" s="141" t="s">
        <v>3</v>
      </c>
      <c r="L122" s="139"/>
      <c r="M122" s="139"/>
      <c r="N122" s="139"/>
      <c r="O122" s="139"/>
      <c r="P122" s="139"/>
      <c r="Q122" s="139"/>
      <c r="R122" s="142"/>
      <c r="T122" s="143"/>
      <c r="U122" s="139"/>
      <c r="V122" s="139"/>
      <c r="W122" s="139"/>
      <c r="X122" s="139"/>
      <c r="Y122" s="139"/>
      <c r="Z122" s="139"/>
      <c r="AA122" s="144"/>
      <c r="AT122" s="145" t="s">
        <v>143</v>
      </c>
      <c r="AU122" s="145" t="s">
        <v>20</v>
      </c>
      <c r="AV122" s="9" t="s">
        <v>20</v>
      </c>
      <c r="AW122" s="9" t="s">
        <v>32</v>
      </c>
      <c r="AX122" s="9" t="s">
        <v>74</v>
      </c>
      <c r="AY122" s="145" t="s">
        <v>136</v>
      </c>
    </row>
    <row r="123" spans="2:65" s="9" customFormat="1" ht="22.5" customHeight="1" x14ac:dyDescent="0.3">
      <c r="B123" s="138"/>
      <c r="C123" s="139"/>
      <c r="D123" s="139"/>
      <c r="E123" s="140" t="s">
        <v>3</v>
      </c>
      <c r="F123" s="215" t="s">
        <v>154</v>
      </c>
      <c r="G123" s="214"/>
      <c r="H123" s="214"/>
      <c r="I123" s="214"/>
      <c r="J123" s="139"/>
      <c r="K123" s="141" t="s">
        <v>3</v>
      </c>
      <c r="L123" s="139"/>
      <c r="M123" s="139"/>
      <c r="N123" s="139"/>
      <c r="O123" s="139"/>
      <c r="P123" s="139"/>
      <c r="Q123" s="139"/>
      <c r="R123" s="142"/>
      <c r="T123" s="143"/>
      <c r="U123" s="139"/>
      <c r="V123" s="139"/>
      <c r="W123" s="139"/>
      <c r="X123" s="139"/>
      <c r="Y123" s="139"/>
      <c r="Z123" s="139"/>
      <c r="AA123" s="144"/>
      <c r="AT123" s="145" t="s">
        <v>143</v>
      </c>
      <c r="AU123" s="145" t="s">
        <v>20</v>
      </c>
      <c r="AV123" s="9" t="s">
        <v>20</v>
      </c>
      <c r="AW123" s="9" t="s">
        <v>32</v>
      </c>
      <c r="AX123" s="9" t="s">
        <v>74</v>
      </c>
      <c r="AY123" s="145" t="s">
        <v>136</v>
      </c>
    </row>
    <row r="124" spans="2:65" s="9" customFormat="1" ht="22.5" customHeight="1" x14ac:dyDescent="0.3">
      <c r="B124" s="138"/>
      <c r="C124" s="139"/>
      <c r="D124" s="139"/>
      <c r="E124" s="140" t="s">
        <v>3</v>
      </c>
      <c r="F124" s="215" t="s">
        <v>155</v>
      </c>
      <c r="G124" s="214"/>
      <c r="H124" s="214"/>
      <c r="I124" s="214"/>
      <c r="J124" s="139"/>
      <c r="K124" s="141" t="s">
        <v>3</v>
      </c>
      <c r="L124" s="139"/>
      <c r="M124" s="139"/>
      <c r="N124" s="139"/>
      <c r="O124" s="139"/>
      <c r="P124" s="139"/>
      <c r="Q124" s="139"/>
      <c r="R124" s="142"/>
      <c r="T124" s="143"/>
      <c r="U124" s="139"/>
      <c r="V124" s="139"/>
      <c r="W124" s="139"/>
      <c r="X124" s="139"/>
      <c r="Y124" s="139"/>
      <c r="Z124" s="139"/>
      <c r="AA124" s="144"/>
      <c r="AT124" s="145" t="s">
        <v>143</v>
      </c>
      <c r="AU124" s="145" t="s">
        <v>20</v>
      </c>
      <c r="AV124" s="9" t="s">
        <v>20</v>
      </c>
      <c r="AW124" s="9" t="s">
        <v>32</v>
      </c>
      <c r="AX124" s="9" t="s">
        <v>74</v>
      </c>
      <c r="AY124" s="145" t="s">
        <v>136</v>
      </c>
    </row>
    <row r="125" spans="2:65" s="10" customFormat="1" ht="22.5" customHeight="1" x14ac:dyDescent="0.3">
      <c r="B125" s="146"/>
      <c r="C125" s="147"/>
      <c r="D125" s="147"/>
      <c r="E125" s="148" t="s">
        <v>156</v>
      </c>
      <c r="F125" s="208" t="s">
        <v>157</v>
      </c>
      <c r="G125" s="209"/>
      <c r="H125" s="209"/>
      <c r="I125" s="209"/>
      <c r="J125" s="147"/>
      <c r="K125" s="149">
        <v>21.03</v>
      </c>
      <c r="L125" s="147"/>
      <c r="M125" s="147"/>
      <c r="N125" s="147"/>
      <c r="O125" s="147"/>
      <c r="P125" s="147"/>
      <c r="Q125" s="147"/>
      <c r="R125" s="150"/>
      <c r="T125" s="151"/>
      <c r="U125" s="147"/>
      <c r="V125" s="147"/>
      <c r="W125" s="147"/>
      <c r="X125" s="147"/>
      <c r="Y125" s="147"/>
      <c r="Z125" s="147"/>
      <c r="AA125" s="152"/>
      <c r="AT125" s="153" t="s">
        <v>143</v>
      </c>
      <c r="AU125" s="153" t="s">
        <v>20</v>
      </c>
      <c r="AV125" s="10" t="s">
        <v>105</v>
      </c>
      <c r="AW125" s="10" t="s">
        <v>32</v>
      </c>
      <c r="AX125" s="10" t="s">
        <v>74</v>
      </c>
      <c r="AY125" s="153" t="s">
        <v>136</v>
      </c>
    </row>
    <row r="126" spans="2:65" s="9" customFormat="1" ht="22.5" customHeight="1" x14ac:dyDescent="0.3">
      <c r="B126" s="138"/>
      <c r="C126" s="139"/>
      <c r="D126" s="139"/>
      <c r="E126" s="140" t="s">
        <v>3</v>
      </c>
      <c r="F126" s="215" t="s">
        <v>158</v>
      </c>
      <c r="G126" s="214"/>
      <c r="H126" s="214"/>
      <c r="I126" s="214"/>
      <c r="J126" s="139"/>
      <c r="K126" s="141" t="s">
        <v>3</v>
      </c>
      <c r="L126" s="139"/>
      <c r="M126" s="139"/>
      <c r="N126" s="139"/>
      <c r="O126" s="139"/>
      <c r="P126" s="139"/>
      <c r="Q126" s="139"/>
      <c r="R126" s="142"/>
      <c r="T126" s="143"/>
      <c r="U126" s="139"/>
      <c r="V126" s="139"/>
      <c r="W126" s="139"/>
      <c r="X126" s="139"/>
      <c r="Y126" s="139"/>
      <c r="Z126" s="139"/>
      <c r="AA126" s="144"/>
      <c r="AT126" s="145" t="s">
        <v>143</v>
      </c>
      <c r="AU126" s="145" t="s">
        <v>20</v>
      </c>
      <c r="AV126" s="9" t="s">
        <v>20</v>
      </c>
      <c r="AW126" s="9" t="s">
        <v>32</v>
      </c>
      <c r="AX126" s="9" t="s">
        <v>74</v>
      </c>
      <c r="AY126" s="145" t="s">
        <v>136</v>
      </c>
    </row>
    <row r="127" spans="2:65" s="10" customFormat="1" ht="22.5" customHeight="1" x14ac:dyDescent="0.3">
      <c r="B127" s="146"/>
      <c r="C127" s="147"/>
      <c r="D127" s="147"/>
      <c r="E127" s="148" t="s">
        <v>159</v>
      </c>
      <c r="F127" s="208" t="s">
        <v>160</v>
      </c>
      <c r="G127" s="209"/>
      <c r="H127" s="209"/>
      <c r="I127" s="209"/>
      <c r="J127" s="147"/>
      <c r="K127" s="149">
        <v>17.97</v>
      </c>
      <c r="L127" s="147"/>
      <c r="M127" s="147"/>
      <c r="N127" s="147"/>
      <c r="O127" s="147"/>
      <c r="P127" s="147"/>
      <c r="Q127" s="147"/>
      <c r="R127" s="150"/>
      <c r="T127" s="151"/>
      <c r="U127" s="147"/>
      <c r="V127" s="147"/>
      <c r="W127" s="147"/>
      <c r="X127" s="147"/>
      <c r="Y127" s="147"/>
      <c r="Z127" s="147"/>
      <c r="AA127" s="152"/>
      <c r="AT127" s="153" t="s">
        <v>143</v>
      </c>
      <c r="AU127" s="153" t="s">
        <v>20</v>
      </c>
      <c r="AV127" s="10" t="s">
        <v>105</v>
      </c>
      <c r="AW127" s="10" t="s">
        <v>32</v>
      </c>
      <c r="AX127" s="10" t="s">
        <v>74</v>
      </c>
      <c r="AY127" s="153" t="s">
        <v>136</v>
      </c>
    </row>
    <row r="128" spans="2:65" s="10" customFormat="1" ht="22.5" customHeight="1" x14ac:dyDescent="0.3">
      <c r="B128" s="146"/>
      <c r="C128" s="147"/>
      <c r="D128" s="147"/>
      <c r="E128" s="148" t="s">
        <v>161</v>
      </c>
      <c r="F128" s="208" t="s">
        <v>162</v>
      </c>
      <c r="G128" s="209"/>
      <c r="H128" s="209"/>
      <c r="I128" s="209"/>
      <c r="J128" s="147"/>
      <c r="K128" s="149">
        <v>39</v>
      </c>
      <c r="L128" s="147"/>
      <c r="M128" s="147"/>
      <c r="N128" s="147"/>
      <c r="O128" s="147"/>
      <c r="P128" s="147"/>
      <c r="Q128" s="147"/>
      <c r="R128" s="150"/>
      <c r="T128" s="151"/>
      <c r="U128" s="147"/>
      <c r="V128" s="147"/>
      <c r="W128" s="147"/>
      <c r="X128" s="147"/>
      <c r="Y128" s="147"/>
      <c r="Z128" s="147"/>
      <c r="AA128" s="152"/>
      <c r="AT128" s="153" t="s">
        <v>143</v>
      </c>
      <c r="AU128" s="153" t="s">
        <v>20</v>
      </c>
      <c r="AV128" s="10" t="s">
        <v>105</v>
      </c>
      <c r="AW128" s="10" t="s">
        <v>32</v>
      </c>
      <c r="AX128" s="10" t="s">
        <v>20</v>
      </c>
      <c r="AY128" s="153" t="s">
        <v>136</v>
      </c>
    </row>
    <row r="129" spans="2:65" s="1" customFormat="1" ht="31.5" customHeight="1" x14ac:dyDescent="0.3">
      <c r="B129" s="128"/>
      <c r="C129" s="129" t="s">
        <v>163</v>
      </c>
      <c r="D129" s="129" t="s">
        <v>137</v>
      </c>
      <c r="E129" s="130" t="s">
        <v>164</v>
      </c>
      <c r="F129" s="210" t="s">
        <v>165</v>
      </c>
      <c r="G129" s="211"/>
      <c r="H129" s="211"/>
      <c r="I129" s="211"/>
      <c r="J129" s="131" t="s">
        <v>166</v>
      </c>
      <c r="K129" s="132">
        <v>24.5</v>
      </c>
      <c r="L129" s="212">
        <v>0</v>
      </c>
      <c r="M129" s="211"/>
      <c r="N129" s="212">
        <f>ROUND(L129*K129,2)</f>
        <v>0</v>
      </c>
      <c r="O129" s="211"/>
      <c r="P129" s="211"/>
      <c r="Q129" s="211"/>
      <c r="R129" s="133"/>
      <c r="T129" s="134" t="s">
        <v>3</v>
      </c>
      <c r="U129" s="37" t="s">
        <v>39</v>
      </c>
      <c r="V129" s="135">
        <v>0</v>
      </c>
      <c r="W129" s="135">
        <f>V129*K129</f>
        <v>0</v>
      </c>
      <c r="X129" s="135">
        <v>0</v>
      </c>
      <c r="Y129" s="135">
        <f>X129*K129</f>
        <v>0</v>
      </c>
      <c r="Z129" s="135">
        <v>0</v>
      </c>
      <c r="AA129" s="136">
        <f>Z129*K129</f>
        <v>0</v>
      </c>
      <c r="AR129" s="14" t="s">
        <v>135</v>
      </c>
      <c r="AT129" s="14" t="s">
        <v>137</v>
      </c>
      <c r="AU129" s="14" t="s">
        <v>20</v>
      </c>
      <c r="AY129" s="14" t="s">
        <v>136</v>
      </c>
      <c r="BE129" s="137">
        <f>IF(U129="základní",N129,0)</f>
        <v>0</v>
      </c>
      <c r="BF129" s="137">
        <f>IF(U129="snížená",N129,0)</f>
        <v>0</v>
      </c>
      <c r="BG129" s="137">
        <f>IF(U129="zákl. přenesená",N129,0)</f>
        <v>0</v>
      </c>
      <c r="BH129" s="137">
        <f>IF(U129="sníž. přenesená",N129,0)</f>
        <v>0</v>
      </c>
      <c r="BI129" s="137">
        <f>IF(U129="nulová",N129,0)</f>
        <v>0</v>
      </c>
      <c r="BJ129" s="14" t="s">
        <v>20</v>
      </c>
      <c r="BK129" s="137">
        <f>ROUND(L129*K129,2)</f>
        <v>0</v>
      </c>
      <c r="BL129" s="14" t="s">
        <v>135</v>
      </c>
      <c r="BM129" s="14" t="s">
        <v>167</v>
      </c>
    </row>
    <row r="130" spans="2:65" s="9" customFormat="1" ht="31.5" customHeight="1" x14ac:dyDescent="0.3">
      <c r="B130" s="138"/>
      <c r="C130" s="139"/>
      <c r="D130" s="139"/>
      <c r="E130" s="140" t="s">
        <v>3</v>
      </c>
      <c r="F130" s="213" t="s">
        <v>168</v>
      </c>
      <c r="G130" s="214"/>
      <c r="H130" s="214"/>
      <c r="I130" s="214"/>
      <c r="J130" s="139"/>
      <c r="K130" s="141" t="s">
        <v>3</v>
      </c>
      <c r="L130" s="139"/>
      <c r="M130" s="139"/>
      <c r="N130" s="139"/>
      <c r="O130" s="139"/>
      <c r="P130" s="139"/>
      <c r="Q130" s="139"/>
      <c r="R130" s="142"/>
      <c r="T130" s="143"/>
      <c r="U130" s="139"/>
      <c r="V130" s="139"/>
      <c r="W130" s="139"/>
      <c r="X130" s="139"/>
      <c r="Y130" s="139"/>
      <c r="Z130" s="139"/>
      <c r="AA130" s="144"/>
      <c r="AT130" s="145" t="s">
        <v>143</v>
      </c>
      <c r="AU130" s="145" t="s">
        <v>20</v>
      </c>
      <c r="AV130" s="9" t="s">
        <v>20</v>
      </c>
      <c r="AW130" s="9" t="s">
        <v>32</v>
      </c>
      <c r="AX130" s="9" t="s">
        <v>74</v>
      </c>
      <c r="AY130" s="145" t="s">
        <v>136</v>
      </c>
    </row>
    <row r="131" spans="2:65" s="9" customFormat="1" ht="22.5" customHeight="1" x14ac:dyDescent="0.3">
      <c r="B131" s="138"/>
      <c r="C131" s="139"/>
      <c r="D131" s="139"/>
      <c r="E131" s="140" t="s">
        <v>3</v>
      </c>
      <c r="F131" s="215" t="s">
        <v>153</v>
      </c>
      <c r="G131" s="214"/>
      <c r="H131" s="214"/>
      <c r="I131" s="214"/>
      <c r="J131" s="139"/>
      <c r="K131" s="141" t="s">
        <v>3</v>
      </c>
      <c r="L131" s="139"/>
      <c r="M131" s="139"/>
      <c r="N131" s="139"/>
      <c r="O131" s="139"/>
      <c r="P131" s="139"/>
      <c r="Q131" s="139"/>
      <c r="R131" s="142"/>
      <c r="T131" s="143"/>
      <c r="U131" s="139"/>
      <c r="V131" s="139"/>
      <c r="W131" s="139"/>
      <c r="X131" s="139"/>
      <c r="Y131" s="139"/>
      <c r="Z131" s="139"/>
      <c r="AA131" s="144"/>
      <c r="AT131" s="145" t="s">
        <v>143</v>
      </c>
      <c r="AU131" s="145" t="s">
        <v>20</v>
      </c>
      <c r="AV131" s="9" t="s">
        <v>20</v>
      </c>
      <c r="AW131" s="9" t="s">
        <v>32</v>
      </c>
      <c r="AX131" s="9" t="s">
        <v>74</v>
      </c>
      <c r="AY131" s="145" t="s">
        <v>136</v>
      </c>
    </row>
    <row r="132" spans="2:65" s="9" customFormat="1" ht="22.5" customHeight="1" x14ac:dyDescent="0.3">
      <c r="B132" s="138"/>
      <c r="C132" s="139"/>
      <c r="D132" s="139"/>
      <c r="E132" s="140" t="s">
        <v>3</v>
      </c>
      <c r="F132" s="215" t="s">
        <v>169</v>
      </c>
      <c r="G132" s="214"/>
      <c r="H132" s="214"/>
      <c r="I132" s="214"/>
      <c r="J132" s="139"/>
      <c r="K132" s="141" t="s">
        <v>3</v>
      </c>
      <c r="L132" s="139"/>
      <c r="M132" s="139"/>
      <c r="N132" s="139"/>
      <c r="O132" s="139"/>
      <c r="P132" s="139"/>
      <c r="Q132" s="139"/>
      <c r="R132" s="142"/>
      <c r="T132" s="143"/>
      <c r="U132" s="139"/>
      <c r="V132" s="139"/>
      <c r="W132" s="139"/>
      <c r="X132" s="139"/>
      <c r="Y132" s="139"/>
      <c r="Z132" s="139"/>
      <c r="AA132" s="144"/>
      <c r="AT132" s="145" t="s">
        <v>143</v>
      </c>
      <c r="AU132" s="145" t="s">
        <v>20</v>
      </c>
      <c r="AV132" s="9" t="s">
        <v>20</v>
      </c>
      <c r="AW132" s="9" t="s">
        <v>32</v>
      </c>
      <c r="AX132" s="9" t="s">
        <v>74</v>
      </c>
      <c r="AY132" s="145" t="s">
        <v>136</v>
      </c>
    </row>
    <row r="133" spans="2:65" s="10" customFormat="1" ht="22.5" customHeight="1" x14ac:dyDescent="0.3">
      <c r="B133" s="146"/>
      <c r="C133" s="147"/>
      <c r="D133" s="147"/>
      <c r="E133" s="148" t="s">
        <v>170</v>
      </c>
      <c r="F133" s="208" t="s">
        <v>171</v>
      </c>
      <c r="G133" s="209"/>
      <c r="H133" s="209"/>
      <c r="I133" s="209"/>
      <c r="J133" s="147"/>
      <c r="K133" s="149">
        <v>24.5</v>
      </c>
      <c r="L133" s="147"/>
      <c r="M133" s="147"/>
      <c r="N133" s="147"/>
      <c r="O133" s="147"/>
      <c r="P133" s="147"/>
      <c r="Q133" s="147"/>
      <c r="R133" s="150"/>
      <c r="T133" s="151"/>
      <c r="U133" s="147"/>
      <c r="V133" s="147"/>
      <c r="W133" s="147"/>
      <c r="X133" s="147"/>
      <c r="Y133" s="147"/>
      <c r="Z133" s="147"/>
      <c r="AA133" s="152"/>
      <c r="AT133" s="153" t="s">
        <v>143</v>
      </c>
      <c r="AU133" s="153" t="s">
        <v>20</v>
      </c>
      <c r="AV133" s="10" t="s">
        <v>105</v>
      </c>
      <c r="AW133" s="10" t="s">
        <v>32</v>
      </c>
      <c r="AX133" s="10" t="s">
        <v>74</v>
      </c>
      <c r="AY133" s="153" t="s">
        <v>136</v>
      </c>
    </row>
    <row r="134" spans="2:65" s="10" customFormat="1" ht="22.5" customHeight="1" x14ac:dyDescent="0.3">
      <c r="B134" s="146"/>
      <c r="C134" s="147"/>
      <c r="D134" s="147"/>
      <c r="E134" s="148" t="s">
        <v>172</v>
      </c>
      <c r="F134" s="208" t="s">
        <v>173</v>
      </c>
      <c r="G134" s="209"/>
      <c r="H134" s="209"/>
      <c r="I134" s="209"/>
      <c r="J134" s="147"/>
      <c r="K134" s="149">
        <v>24.5</v>
      </c>
      <c r="L134" s="147"/>
      <c r="M134" s="147"/>
      <c r="N134" s="147"/>
      <c r="O134" s="147"/>
      <c r="P134" s="147"/>
      <c r="Q134" s="147"/>
      <c r="R134" s="150"/>
      <c r="T134" s="151"/>
      <c r="U134" s="147"/>
      <c r="V134" s="147"/>
      <c r="W134" s="147"/>
      <c r="X134" s="147"/>
      <c r="Y134" s="147"/>
      <c r="Z134" s="147"/>
      <c r="AA134" s="152"/>
      <c r="AT134" s="153" t="s">
        <v>143</v>
      </c>
      <c r="AU134" s="153" t="s">
        <v>20</v>
      </c>
      <c r="AV134" s="10" t="s">
        <v>105</v>
      </c>
      <c r="AW134" s="10" t="s">
        <v>32</v>
      </c>
      <c r="AX134" s="10" t="s">
        <v>20</v>
      </c>
      <c r="AY134" s="153" t="s">
        <v>136</v>
      </c>
    </row>
    <row r="135" spans="2:65" s="1" customFormat="1" ht="31.5" customHeight="1" x14ac:dyDescent="0.3">
      <c r="B135" s="128"/>
      <c r="C135" s="129" t="s">
        <v>135</v>
      </c>
      <c r="D135" s="129" t="s">
        <v>137</v>
      </c>
      <c r="E135" s="130" t="s">
        <v>174</v>
      </c>
      <c r="F135" s="210" t="s">
        <v>175</v>
      </c>
      <c r="G135" s="211"/>
      <c r="H135" s="211"/>
      <c r="I135" s="211"/>
      <c r="J135" s="131" t="s">
        <v>150</v>
      </c>
      <c r="K135" s="132">
        <v>42.06</v>
      </c>
      <c r="L135" s="212">
        <v>0</v>
      </c>
      <c r="M135" s="211"/>
      <c r="N135" s="212">
        <f>ROUND(L135*K135,2)</f>
        <v>0</v>
      </c>
      <c r="O135" s="211"/>
      <c r="P135" s="211"/>
      <c r="Q135" s="211"/>
      <c r="R135" s="133"/>
      <c r="T135" s="134" t="s">
        <v>3</v>
      </c>
      <c r="U135" s="37" t="s">
        <v>39</v>
      </c>
      <c r="V135" s="135">
        <v>0</v>
      </c>
      <c r="W135" s="135">
        <f>V135*K135</f>
        <v>0</v>
      </c>
      <c r="X135" s="135">
        <v>0</v>
      </c>
      <c r="Y135" s="135">
        <f>X135*K135</f>
        <v>0</v>
      </c>
      <c r="Z135" s="135">
        <v>0</v>
      </c>
      <c r="AA135" s="136">
        <f>Z135*K135</f>
        <v>0</v>
      </c>
      <c r="AR135" s="14" t="s">
        <v>135</v>
      </c>
      <c r="AT135" s="14" t="s">
        <v>137</v>
      </c>
      <c r="AU135" s="14" t="s">
        <v>20</v>
      </c>
      <c r="AY135" s="14" t="s">
        <v>136</v>
      </c>
      <c r="BE135" s="137">
        <f>IF(U135="základní",N135,0)</f>
        <v>0</v>
      </c>
      <c r="BF135" s="137">
        <f>IF(U135="snížená",N135,0)</f>
        <v>0</v>
      </c>
      <c r="BG135" s="137">
        <f>IF(U135="zákl. přenesená",N135,0)</f>
        <v>0</v>
      </c>
      <c r="BH135" s="137">
        <f>IF(U135="sníž. přenesená",N135,0)</f>
        <v>0</v>
      </c>
      <c r="BI135" s="137">
        <f>IF(U135="nulová",N135,0)</f>
        <v>0</v>
      </c>
      <c r="BJ135" s="14" t="s">
        <v>20</v>
      </c>
      <c r="BK135" s="137">
        <f>ROUND(L135*K135,2)</f>
        <v>0</v>
      </c>
      <c r="BL135" s="14" t="s">
        <v>135</v>
      </c>
      <c r="BM135" s="14" t="s">
        <v>176</v>
      </c>
    </row>
    <row r="136" spans="2:65" s="9" customFormat="1" ht="31.5" customHeight="1" x14ac:dyDescent="0.3">
      <c r="B136" s="138"/>
      <c r="C136" s="139"/>
      <c r="D136" s="139"/>
      <c r="E136" s="140" t="s">
        <v>3</v>
      </c>
      <c r="F136" s="213" t="s">
        <v>177</v>
      </c>
      <c r="G136" s="214"/>
      <c r="H136" s="214"/>
      <c r="I136" s="214"/>
      <c r="J136" s="139"/>
      <c r="K136" s="141" t="s">
        <v>3</v>
      </c>
      <c r="L136" s="139"/>
      <c r="M136" s="139"/>
      <c r="N136" s="139"/>
      <c r="O136" s="139"/>
      <c r="P136" s="139"/>
      <c r="Q136" s="139"/>
      <c r="R136" s="142"/>
      <c r="T136" s="143"/>
      <c r="U136" s="139"/>
      <c r="V136" s="139"/>
      <c r="W136" s="139"/>
      <c r="X136" s="139"/>
      <c r="Y136" s="139"/>
      <c r="Z136" s="139"/>
      <c r="AA136" s="144"/>
      <c r="AT136" s="145" t="s">
        <v>143</v>
      </c>
      <c r="AU136" s="145" t="s">
        <v>20</v>
      </c>
      <c r="AV136" s="9" t="s">
        <v>20</v>
      </c>
      <c r="AW136" s="9" t="s">
        <v>32</v>
      </c>
      <c r="AX136" s="9" t="s">
        <v>74</v>
      </c>
      <c r="AY136" s="145" t="s">
        <v>136</v>
      </c>
    </row>
    <row r="137" spans="2:65" s="9" customFormat="1" ht="22.5" customHeight="1" x14ac:dyDescent="0.3">
      <c r="B137" s="138"/>
      <c r="C137" s="139"/>
      <c r="D137" s="139"/>
      <c r="E137" s="140" t="s">
        <v>3</v>
      </c>
      <c r="F137" s="215" t="s">
        <v>153</v>
      </c>
      <c r="G137" s="214"/>
      <c r="H137" s="214"/>
      <c r="I137" s="214"/>
      <c r="J137" s="139"/>
      <c r="K137" s="141" t="s">
        <v>3</v>
      </c>
      <c r="L137" s="139"/>
      <c r="M137" s="139"/>
      <c r="N137" s="139"/>
      <c r="O137" s="139"/>
      <c r="P137" s="139"/>
      <c r="Q137" s="139"/>
      <c r="R137" s="142"/>
      <c r="T137" s="143"/>
      <c r="U137" s="139"/>
      <c r="V137" s="139"/>
      <c r="W137" s="139"/>
      <c r="X137" s="139"/>
      <c r="Y137" s="139"/>
      <c r="Z137" s="139"/>
      <c r="AA137" s="144"/>
      <c r="AT137" s="145" t="s">
        <v>143</v>
      </c>
      <c r="AU137" s="145" t="s">
        <v>20</v>
      </c>
      <c r="AV137" s="9" t="s">
        <v>20</v>
      </c>
      <c r="AW137" s="9" t="s">
        <v>32</v>
      </c>
      <c r="AX137" s="9" t="s">
        <v>74</v>
      </c>
      <c r="AY137" s="145" t="s">
        <v>136</v>
      </c>
    </row>
    <row r="138" spans="2:65" s="9" customFormat="1" ht="22.5" customHeight="1" x14ac:dyDescent="0.3">
      <c r="B138" s="138"/>
      <c r="C138" s="139"/>
      <c r="D138" s="139"/>
      <c r="E138" s="140" t="s">
        <v>3</v>
      </c>
      <c r="F138" s="215" t="s">
        <v>178</v>
      </c>
      <c r="G138" s="214"/>
      <c r="H138" s="214"/>
      <c r="I138" s="214"/>
      <c r="J138" s="139"/>
      <c r="K138" s="141" t="s">
        <v>3</v>
      </c>
      <c r="L138" s="139"/>
      <c r="M138" s="139"/>
      <c r="N138" s="139"/>
      <c r="O138" s="139"/>
      <c r="P138" s="139"/>
      <c r="Q138" s="139"/>
      <c r="R138" s="142"/>
      <c r="T138" s="143"/>
      <c r="U138" s="139"/>
      <c r="V138" s="139"/>
      <c r="W138" s="139"/>
      <c r="X138" s="139"/>
      <c r="Y138" s="139"/>
      <c r="Z138" s="139"/>
      <c r="AA138" s="144"/>
      <c r="AT138" s="145" t="s">
        <v>143</v>
      </c>
      <c r="AU138" s="145" t="s">
        <v>20</v>
      </c>
      <c r="AV138" s="9" t="s">
        <v>20</v>
      </c>
      <c r="AW138" s="9" t="s">
        <v>32</v>
      </c>
      <c r="AX138" s="9" t="s">
        <v>74</v>
      </c>
      <c r="AY138" s="145" t="s">
        <v>136</v>
      </c>
    </row>
    <row r="139" spans="2:65" s="10" customFormat="1" ht="22.5" customHeight="1" x14ac:dyDescent="0.3">
      <c r="B139" s="146"/>
      <c r="C139" s="147"/>
      <c r="D139" s="147"/>
      <c r="E139" s="148" t="s">
        <v>179</v>
      </c>
      <c r="F139" s="208" t="s">
        <v>180</v>
      </c>
      <c r="G139" s="209"/>
      <c r="H139" s="209"/>
      <c r="I139" s="209"/>
      <c r="J139" s="147"/>
      <c r="K139" s="149">
        <v>42.06</v>
      </c>
      <c r="L139" s="147"/>
      <c r="M139" s="147"/>
      <c r="N139" s="147"/>
      <c r="O139" s="147"/>
      <c r="P139" s="147"/>
      <c r="Q139" s="147"/>
      <c r="R139" s="150"/>
      <c r="T139" s="151"/>
      <c r="U139" s="147"/>
      <c r="V139" s="147"/>
      <c r="W139" s="147"/>
      <c r="X139" s="147"/>
      <c r="Y139" s="147"/>
      <c r="Z139" s="147"/>
      <c r="AA139" s="152"/>
      <c r="AT139" s="153" t="s">
        <v>143</v>
      </c>
      <c r="AU139" s="153" t="s">
        <v>20</v>
      </c>
      <c r="AV139" s="10" t="s">
        <v>105</v>
      </c>
      <c r="AW139" s="10" t="s">
        <v>32</v>
      </c>
      <c r="AX139" s="10" t="s">
        <v>74</v>
      </c>
      <c r="AY139" s="153" t="s">
        <v>136</v>
      </c>
    </row>
    <row r="140" spans="2:65" s="10" customFormat="1" ht="22.5" customHeight="1" x14ac:dyDescent="0.3">
      <c r="B140" s="146"/>
      <c r="C140" s="147"/>
      <c r="D140" s="147"/>
      <c r="E140" s="148" t="s">
        <v>181</v>
      </c>
      <c r="F140" s="208" t="s">
        <v>182</v>
      </c>
      <c r="G140" s="209"/>
      <c r="H140" s="209"/>
      <c r="I140" s="209"/>
      <c r="J140" s="147"/>
      <c r="K140" s="149">
        <v>42.06</v>
      </c>
      <c r="L140" s="147"/>
      <c r="M140" s="147"/>
      <c r="N140" s="147"/>
      <c r="O140" s="147"/>
      <c r="P140" s="147"/>
      <c r="Q140" s="147"/>
      <c r="R140" s="150"/>
      <c r="T140" s="151"/>
      <c r="U140" s="147"/>
      <c r="V140" s="147"/>
      <c r="W140" s="147"/>
      <c r="X140" s="147"/>
      <c r="Y140" s="147"/>
      <c r="Z140" s="147"/>
      <c r="AA140" s="152"/>
      <c r="AT140" s="153" t="s">
        <v>143</v>
      </c>
      <c r="AU140" s="153" t="s">
        <v>20</v>
      </c>
      <c r="AV140" s="10" t="s">
        <v>105</v>
      </c>
      <c r="AW140" s="10" t="s">
        <v>32</v>
      </c>
      <c r="AX140" s="10" t="s">
        <v>20</v>
      </c>
      <c r="AY140" s="153" t="s">
        <v>136</v>
      </c>
    </row>
    <row r="141" spans="2:65" s="1" customFormat="1" ht="31.5" customHeight="1" x14ac:dyDescent="0.3">
      <c r="B141" s="128"/>
      <c r="C141" s="129" t="s">
        <v>183</v>
      </c>
      <c r="D141" s="129" t="s">
        <v>137</v>
      </c>
      <c r="E141" s="130" t="s">
        <v>184</v>
      </c>
      <c r="F141" s="210" t="s">
        <v>185</v>
      </c>
      <c r="G141" s="211"/>
      <c r="H141" s="211"/>
      <c r="I141" s="211"/>
      <c r="J141" s="131" t="s">
        <v>186</v>
      </c>
      <c r="K141" s="132">
        <v>757.08</v>
      </c>
      <c r="L141" s="212">
        <v>0</v>
      </c>
      <c r="M141" s="211"/>
      <c r="N141" s="212">
        <f>ROUND(L141*K141,2)</f>
        <v>0</v>
      </c>
      <c r="O141" s="211"/>
      <c r="P141" s="211"/>
      <c r="Q141" s="211"/>
      <c r="R141" s="133"/>
      <c r="T141" s="134" t="s">
        <v>3</v>
      </c>
      <c r="U141" s="37" t="s">
        <v>39</v>
      </c>
      <c r="V141" s="135">
        <v>0</v>
      </c>
      <c r="W141" s="135">
        <f>V141*K141</f>
        <v>0</v>
      </c>
      <c r="X141" s="135">
        <v>0</v>
      </c>
      <c r="Y141" s="135">
        <f>X141*K141</f>
        <v>0</v>
      </c>
      <c r="Z141" s="135">
        <v>0</v>
      </c>
      <c r="AA141" s="136">
        <f>Z141*K141</f>
        <v>0</v>
      </c>
      <c r="AR141" s="14" t="s">
        <v>135</v>
      </c>
      <c r="AT141" s="14" t="s">
        <v>137</v>
      </c>
      <c r="AU141" s="14" t="s">
        <v>20</v>
      </c>
      <c r="AY141" s="14" t="s">
        <v>136</v>
      </c>
      <c r="BE141" s="137">
        <f>IF(U141="základní",N141,0)</f>
        <v>0</v>
      </c>
      <c r="BF141" s="137">
        <f>IF(U141="snížená",N141,0)</f>
        <v>0</v>
      </c>
      <c r="BG141" s="137">
        <f>IF(U141="zákl. přenesená",N141,0)</f>
        <v>0</v>
      </c>
      <c r="BH141" s="137">
        <f>IF(U141="sníž. přenesená",N141,0)</f>
        <v>0</v>
      </c>
      <c r="BI141" s="137">
        <f>IF(U141="nulová",N141,0)</f>
        <v>0</v>
      </c>
      <c r="BJ141" s="14" t="s">
        <v>20</v>
      </c>
      <c r="BK141" s="137">
        <f>ROUND(L141*K141,2)</f>
        <v>0</v>
      </c>
      <c r="BL141" s="14" t="s">
        <v>135</v>
      </c>
      <c r="BM141" s="14" t="s">
        <v>187</v>
      </c>
    </row>
    <row r="142" spans="2:65" s="9" customFormat="1" ht="31.5" customHeight="1" x14ac:dyDescent="0.3">
      <c r="B142" s="138"/>
      <c r="C142" s="139"/>
      <c r="D142" s="139"/>
      <c r="E142" s="140" t="s">
        <v>3</v>
      </c>
      <c r="F142" s="213" t="s">
        <v>188</v>
      </c>
      <c r="G142" s="214"/>
      <c r="H142" s="214"/>
      <c r="I142" s="214"/>
      <c r="J142" s="139"/>
      <c r="K142" s="141" t="s">
        <v>3</v>
      </c>
      <c r="L142" s="139"/>
      <c r="M142" s="139"/>
      <c r="N142" s="139"/>
      <c r="O142" s="139"/>
      <c r="P142" s="139"/>
      <c r="Q142" s="139"/>
      <c r="R142" s="142"/>
      <c r="T142" s="143"/>
      <c r="U142" s="139"/>
      <c r="V142" s="139"/>
      <c r="W142" s="139"/>
      <c r="X142" s="139"/>
      <c r="Y142" s="139"/>
      <c r="Z142" s="139"/>
      <c r="AA142" s="144"/>
      <c r="AT142" s="145" t="s">
        <v>143</v>
      </c>
      <c r="AU142" s="145" t="s">
        <v>20</v>
      </c>
      <c r="AV142" s="9" t="s">
        <v>20</v>
      </c>
      <c r="AW142" s="9" t="s">
        <v>32</v>
      </c>
      <c r="AX142" s="9" t="s">
        <v>74</v>
      </c>
      <c r="AY142" s="145" t="s">
        <v>136</v>
      </c>
    </row>
    <row r="143" spans="2:65" s="9" customFormat="1" ht="22.5" customHeight="1" x14ac:dyDescent="0.3">
      <c r="B143" s="138"/>
      <c r="C143" s="139"/>
      <c r="D143" s="139"/>
      <c r="E143" s="140" t="s">
        <v>3</v>
      </c>
      <c r="F143" s="215" t="s">
        <v>189</v>
      </c>
      <c r="G143" s="214"/>
      <c r="H143" s="214"/>
      <c r="I143" s="214"/>
      <c r="J143" s="139"/>
      <c r="K143" s="141" t="s">
        <v>3</v>
      </c>
      <c r="L143" s="139"/>
      <c r="M143" s="139"/>
      <c r="N143" s="139"/>
      <c r="O143" s="139"/>
      <c r="P143" s="139"/>
      <c r="Q143" s="139"/>
      <c r="R143" s="142"/>
      <c r="T143" s="143"/>
      <c r="U143" s="139"/>
      <c r="V143" s="139"/>
      <c r="W143" s="139"/>
      <c r="X143" s="139"/>
      <c r="Y143" s="139"/>
      <c r="Z143" s="139"/>
      <c r="AA143" s="144"/>
      <c r="AT143" s="145" t="s">
        <v>143</v>
      </c>
      <c r="AU143" s="145" t="s">
        <v>20</v>
      </c>
      <c r="AV143" s="9" t="s">
        <v>20</v>
      </c>
      <c r="AW143" s="9" t="s">
        <v>32</v>
      </c>
      <c r="AX143" s="9" t="s">
        <v>74</v>
      </c>
      <c r="AY143" s="145" t="s">
        <v>136</v>
      </c>
    </row>
    <row r="144" spans="2:65" s="10" customFormat="1" ht="22.5" customHeight="1" x14ac:dyDescent="0.3">
      <c r="B144" s="146"/>
      <c r="C144" s="147"/>
      <c r="D144" s="147"/>
      <c r="E144" s="148" t="s">
        <v>190</v>
      </c>
      <c r="F144" s="208" t="s">
        <v>191</v>
      </c>
      <c r="G144" s="209"/>
      <c r="H144" s="209"/>
      <c r="I144" s="209"/>
      <c r="J144" s="147"/>
      <c r="K144" s="149">
        <v>757.08</v>
      </c>
      <c r="L144" s="147"/>
      <c r="M144" s="147"/>
      <c r="N144" s="147"/>
      <c r="O144" s="147"/>
      <c r="P144" s="147"/>
      <c r="Q144" s="147"/>
      <c r="R144" s="150"/>
      <c r="T144" s="151"/>
      <c r="U144" s="147"/>
      <c r="V144" s="147"/>
      <c r="W144" s="147"/>
      <c r="X144" s="147"/>
      <c r="Y144" s="147"/>
      <c r="Z144" s="147"/>
      <c r="AA144" s="152"/>
      <c r="AT144" s="153" t="s">
        <v>143</v>
      </c>
      <c r="AU144" s="153" t="s">
        <v>20</v>
      </c>
      <c r="AV144" s="10" t="s">
        <v>105</v>
      </c>
      <c r="AW144" s="10" t="s">
        <v>32</v>
      </c>
      <c r="AX144" s="10" t="s">
        <v>74</v>
      </c>
      <c r="AY144" s="153" t="s">
        <v>136</v>
      </c>
    </row>
    <row r="145" spans="2:65" s="10" customFormat="1" ht="22.5" customHeight="1" x14ac:dyDescent="0.3">
      <c r="B145" s="146"/>
      <c r="C145" s="147"/>
      <c r="D145" s="147"/>
      <c r="E145" s="148" t="s">
        <v>192</v>
      </c>
      <c r="F145" s="208" t="s">
        <v>193</v>
      </c>
      <c r="G145" s="209"/>
      <c r="H145" s="209"/>
      <c r="I145" s="209"/>
      <c r="J145" s="147"/>
      <c r="K145" s="149">
        <v>757.08</v>
      </c>
      <c r="L145" s="147"/>
      <c r="M145" s="147"/>
      <c r="N145" s="147"/>
      <c r="O145" s="147"/>
      <c r="P145" s="147"/>
      <c r="Q145" s="147"/>
      <c r="R145" s="150"/>
      <c r="T145" s="151"/>
      <c r="U145" s="147"/>
      <c r="V145" s="147"/>
      <c r="W145" s="147"/>
      <c r="X145" s="147"/>
      <c r="Y145" s="147"/>
      <c r="Z145" s="147"/>
      <c r="AA145" s="152"/>
      <c r="AT145" s="153" t="s">
        <v>143</v>
      </c>
      <c r="AU145" s="153" t="s">
        <v>20</v>
      </c>
      <c r="AV145" s="10" t="s">
        <v>105</v>
      </c>
      <c r="AW145" s="10" t="s">
        <v>32</v>
      </c>
      <c r="AX145" s="10" t="s">
        <v>20</v>
      </c>
      <c r="AY145" s="153" t="s">
        <v>136</v>
      </c>
    </row>
    <row r="146" spans="2:65" s="1" customFormat="1" ht="31.5" customHeight="1" x14ac:dyDescent="0.3">
      <c r="B146" s="128"/>
      <c r="C146" s="129" t="s">
        <v>194</v>
      </c>
      <c r="D146" s="129" t="s">
        <v>137</v>
      </c>
      <c r="E146" s="130" t="s">
        <v>195</v>
      </c>
      <c r="F146" s="210" t="s">
        <v>196</v>
      </c>
      <c r="G146" s="211"/>
      <c r="H146" s="211"/>
      <c r="I146" s="211"/>
      <c r="J146" s="131" t="s">
        <v>197</v>
      </c>
      <c r="K146" s="132">
        <v>122</v>
      </c>
      <c r="L146" s="212">
        <v>0</v>
      </c>
      <c r="M146" s="211"/>
      <c r="N146" s="212">
        <f>ROUND(L146*K146,2)</f>
        <v>0</v>
      </c>
      <c r="O146" s="211"/>
      <c r="P146" s="211"/>
      <c r="Q146" s="211"/>
      <c r="R146" s="133"/>
      <c r="T146" s="134" t="s">
        <v>3</v>
      </c>
      <c r="U146" s="37" t="s">
        <v>39</v>
      </c>
      <c r="V146" s="135">
        <v>0</v>
      </c>
      <c r="W146" s="135">
        <f>V146*K146</f>
        <v>0</v>
      </c>
      <c r="X146" s="135">
        <v>0</v>
      </c>
      <c r="Y146" s="135">
        <f>X146*K146</f>
        <v>0</v>
      </c>
      <c r="Z146" s="135">
        <v>0</v>
      </c>
      <c r="AA146" s="136">
        <f>Z146*K146</f>
        <v>0</v>
      </c>
      <c r="AR146" s="14" t="s">
        <v>135</v>
      </c>
      <c r="AT146" s="14" t="s">
        <v>137</v>
      </c>
      <c r="AU146" s="14" t="s">
        <v>20</v>
      </c>
      <c r="AY146" s="14" t="s">
        <v>136</v>
      </c>
      <c r="BE146" s="137">
        <f>IF(U146="základní",N146,0)</f>
        <v>0</v>
      </c>
      <c r="BF146" s="137">
        <f>IF(U146="snížená",N146,0)</f>
        <v>0</v>
      </c>
      <c r="BG146" s="137">
        <f>IF(U146="zákl. přenesená",N146,0)</f>
        <v>0</v>
      </c>
      <c r="BH146" s="137">
        <f>IF(U146="sníž. přenesená",N146,0)</f>
        <v>0</v>
      </c>
      <c r="BI146" s="137">
        <f>IF(U146="nulová",N146,0)</f>
        <v>0</v>
      </c>
      <c r="BJ146" s="14" t="s">
        <v>20</v>
      </c>
      <c r="BK146" s="137">
        <f>ROUND(L146*K146,2)</f>
        <v>0</v>
      </c>
      <c r="BL146" s="14" t="s">
        <v>135</v>
      </c>
      <c r="BM146" s="14" t="s">
        <v>198</v>
      </c>
    </row>
    <row r="147" spans="2:65" s="9" customFormat="1" ht="22.5" customHeight="1" x14ac:dyDescent="0.3">
      <c r="B147" s="138"/>
      <c r="C147" s="139"/>
      <c r="D147" s="139"/>
      <c r="E147" s="140" t="s">
        <v>3</v>
      </c>
      <c r="F147" s="213" t="s">
        <v>199</v>
      </c>
      <c r="G147" s="214"/>
      <c r="H147" s="214"/>
      <c r="I147" s="214"/>
      <c r="J147" s="139"/>
      <c r="K147" s="141" t="s">
        <v>3</v>
      </c>
      <c r="L147" s="139"/>
      <c r="M147" s="139"/>
      <c r="N147" s="139"/>
      <c r="O147" s="139"/>
      <c r="P147" s="139"/>
      <c r="Q147" s="139"/>
      <c r="R147" s="142"/>
      <c r="T147" s="143"/>
      <c r="U147" s="139"/>
      <c r="V147" s="139"/>
      <c r="W147" s="139"/>
      <c r="X147" s="139"/>
      <c r="Y147" s="139"/>
      <c r="Z147" s="139"/>
      <c r="AA147" s="144"/>
      <c r="AT147" s="145" t="s">
        <v>143</v>
      </c>
      <c r="AU147" s="145" t="s">
        <v>20</v>
      </c>
      <c r="AV147" s="9" t="s">
        <v>20</v>
      </c>
      <c r="AW147" s="9" t="s">
        <v>32</v>
      </c>
      <c r="AX147" s="9" t="s">
        <v>74</v>
      </c>
      <c r="AY147" s="145" t="s">
        <v>136</v>
      </c>
    </row>
    <row r="148" spans="2:65" s="9" customFormat="1" ht="22.5" customHeight="1" x14ac:dyDescent="0.3">
      <c r="B148" s="138"/>
      <c r="C148" s="139"/>
      <c r="D148" s="139"/>
      <c r="E148" s="140" t="s">
        <v>3</v>
      </c>
      <c r="F148" s="215" t="s">
        <v>153</v>
      </c>
      <c r="G148" s="214"/>
      <c r="H148" s="214"/>
      <c r="I148" s="214"/>
      <c r="J148" s="139"/>
      <c r="K148" s="141" t="s">
        <v>3</v>
      </c>
      <c r="L148" s="139"/>
      <c r="M148" s="139"/>
      <c r="N148" s="139"/>
      <c r="O148" s="139"/>
      <c r="P148" s="139"/>
      <c r="Q148" s="139"/>
      <c r="R148" s="142"/>
      <c r="T148" s="143"/>
      <c r="U148" s="139"/>
      <c r="V148" s="139"/>
      <c r="W148" s="139"/>
      <c r="X148" s="139"/>
      <c r="Y148" s="139"/>
      <c r="Z148" s="139"/>
      <c r="AA148" s="144"/>
      <c r="AT148" s="145" t="s">
        <v>143</v>
      </c>
      <c r="AU148" s="145" t="s">
        <v>20</v>
      </c>
      <c r="AV148" s="9" t="s">
        <v>20</v>
      </c>
      <c r="AW148" s="9" t="s">
        <v>32</v>
      </c>
      <c r="AX148" s="9" t="s">
        <v>74</v>
      </c>
      <c r="AY148" s="145" t="s">
        <v>136</v>
      </c>
    </row>
    <row r="149" spans="2:65" s="9" customFormat="1" ht="22.5" customHeight="1" x14ac:dyDescent="0.3">
      <c r="B149" s="138"/>
      <c r="C149" s="139"/>
      <c r="D149" s="139"/>
      <c r="E149" s="140" t="s">
        <v>3</v>
      </c>
      <c r="F149" s="215" t="s">
        <v>200</v>
      </c>
      <c r="G149" s="214"/>
      <c r="H149" s="214"/>
      <c r="I149" s="214"/>
      <c r="J149" s="139"/>
      <c r="K149" s="141" t="s">
        <v>3</v>
      </c>
      <c r="L149" s="139"/>
      <c r="M149" s="139"/>
      <c r="N149" s="139"/>
      <c r="O149" s="139"/>
      <c r="P149" s="139"/>
      <c r="Q149" s="139"/>
      <c r="R149" s="142"/>
      <c r="T149" s="143"/>
      <c r="U149" s="139"/>
      <c r="V149" s="139"/>
      <c r="W149" s="139"/>
      <c r="X149" s="139"/>
      <c r="Y149" s="139"/>
      <c r="Z149" s="139"/>
      <c r="AA149" s="144"/>
      <c r="AT149" s="145" t="s">
        <v>143</v>
      </c>
      <c r="AU149" s="145" t="s">
        <v>20</v>
      </c>
      <c r="AV149" s="9" t="s">
        <v>20</v>
      </c>
      <c r="AW149" s="9" t="s">
        <v>32</v>
      </c>
      <c r="AX149" s="9" t="s">
        <v>74</v>
      </c>
      <c r="AY149" s="145" t="s">
        <v>136</v>
      </c>
    </row>
    <row r="150" spans="2:65" s="10" customFormat="1" ht="22.5" customHeight="1" x14ac:dyDescent="0.3">
      <c r="B150" s="146"/>
      <c r="C150" s="147"/>
      <c r="D150" s="147"/>
      <c r="E150" s="148" t="s">
        <v>201</v>
      </c>
      <c r="F150" s="208" t="s">
        <v>202</v>
      </c>
      <c r="G150" s="209"/>
      <c r="H150" s="209"/>
      <c r="I150" s="209"/>
      <c r="J150" s="147"/>
      <c r="K150" s="149">
        <v>122</v>
      </c>
      <c r="L150" s="147"/>
      <c r="M150" s="147"/>
      <c r="N150" s="147"/>
      <c r="O150" s="147"/>
      <c r="P150" s="147"/>
      <c r="Q150" s="147"/>
      <c r="R150" s="150"/>
      <c r="T150" s="151"/>
      <c r="U150" s="147"/>
      <c r="V150" s="147"/>
      <c r="W150" s="147"/>
      <c r="X150" s="147"/>
      <c r="Y150" s="147"/>
      <c r="Z150" s="147"/>
      <c r="AA150" s="152"/>
      <c r="AT150" s="153" t="s">
        <v>143</v>
      </c>
      <c r="AU150" s="153" t="s">
        <v>20</v>
      </c>
      <c r="AV150" s="10" t="s">
        <v>105</v>
      </c>
      <c r="AW150" s="10" t="s">
        <v>32</v>
      </c>
      <c r="AX150" s="10" t="s">
        <v>74</v>
      </c>
      <c r="AY150" s="153" t="s">
        <v>136</v>
      </c>
    </row>
    <row r="151" spans="2:65" s="10" customFormat="1" ht="22.5" customHeight="1" x14ac:dyDescent="0.3">
      <c r="B151" s="146"/>
      <c r="C151" s="147"/>
      <c r="D151" s="147"/>
      <c r="E151" s="148" t="s">
        <v>203</v>
      </c>
      <c r="F151" s="208" t="s">
        <v>204</v>
      </c>
      <c r="G151" s="209"/>
      <c r="H151" s="209"/>
      <c r="I151" s="209"/>
      <c r="J151" s="147"/>
      <c r="K151" s="149">
        <v>122</v>
      </c>
      <c r="L151" s="147"/>
      <c r="M151" s="147"/>
      <c r="N151" s="147"/>
      <c r="O151" s="147"/>
      <c r="P151" s="147"/>
      <c r="Q151" s="147"/>
      <c r="R151" s="150"/>
      <c r="T151" s="151"/>
      <c r="U151" s="147"/>
      <c r="V151" s="147"/>
      <c r="W151" s="147"/>
      <c r="X151" s="147"/>
      <c r="Y151" s="147"/>
      <c r="Z151" s="147"/>
      <c r="AA151" s="152"/>
      <c r="AT151" s="153" t="s">
        <v>143</v>
      </c>
      <c r="AU151" s="153" t="s">
        <v>20</v>
      </c>
      <c r="AV151" s="10" t="s">
        <v>105</v>
      </c>
      <c r="AW151" s="10" t="s">
        <v>32</v>
      </c>
      <c r="AX151" s="10" t="s">
        <v>20</v>
      </c>
      <c r="AY151" s="153" t="s">
        <v>136</v>
      </c>
    </row>
    <row r="152" spans="2:65" s="1" customFormat="1" ht="31.5" customHeight="1" x14ac:dyDescent="0.3">
      <c r="B152" s="128"/>
      <c r="C152" s="129" t="s">
        <v>205</v>
      </c>
      <c r="D152" s="129" t="s">
        <v>137</v>
      </c>
      <c r="E152" s="130" t="s">
        <v>206</v>
      </c>
      <c r="F152" s="210" t="s">
        <v>207</v>
      </c>
      <c r="G152" s="211"/>
      <c r="H152" s="211"/>
      <c r="I152" s="211"/>
      <c r="J152" s="131" t="s">
        <v>186</v>
      </c>
      <c r="K152" s="132">
        <v>549</v>
      </c>
      <c r="L152" s="212">
        <v>0</v>
      </c>
      <c r="M152" s="211"/>
      <c r="N152" s="212">
        <f>ROUND(L152*K152,2)</f>
        <v>0</v>
      </c>
      <c r="O152" s="211"/>
      <c r="P152" s="211"/>
      <c r="Q152" s="211"/>
      <c r="R152" s="133"/>
      <c r="T152" s="134" t="s">
        <v>3</v>
      </c>
      <c r="U152" s="37" t="s">
        <v>39</v>
      </c>
      <c r="V152" s="135">
        <v>0</v>
      </c>
      <c r="W152" s="135">
        <f>V152*K152</f>
        <v>0</v>
      </c>
      <c r="X152" s="135">
        <v>0</v>
      </c>
      <c r="Y152" s="135">
        <f>X152*K152</f>
        <v>0</v>
      </c>
      <c r="Z152" s="135">
        <v>0</v>
      </c>
      <c r="AA152" s="136">
        <f>Z152*K152</f>
        <v>0</v>
      </c>
      <c r="AR152" s="14" t="s">
        <v>135</v>
      </c>
      <c r="AT152" s="14" t="s">
        <v>137</v>
      </c>
      <c r="AU152" s="14" t="s">
        <v>20</v>
      </c>
      <c r="AY152" s="14" t="s">
        <v>136</v>
      </c>
      <c r="BE152" s="137">
        <f>IF(U152="základní",N152,0)</f>
        <v>0</v>
      </c>
      <c r="BF152" s="137">
        <f>IF(U152="snížená",N152,0)</f>
        <v>0</v>
      </c>
      <c r="BG152" s="137">
        <f>IF(U152="zákl. přenesená",N152,0)</f>
        <v>0</v>
      </c>
      <c r="BH152" s="137">
        <f>IF(U152="sníž. přenesená",N152,0)</f>
        <v>0</v>
      </c>
      <c r="BI152" s="137">
        <f>IF(U152="nulová",N152,0)</f>
        <v>0</v>
      </c>
      <c r="BJ152" s="14" t="s">
        <v>20</v>
      </c>
      <c r="BK152" s="137">
        <f>ROUND(L152*K152,2)</f>
        <v>0</v>
      </c>
      <c r="BL152" s="14" t="s">
        <v>135</v>
      </c>
      <c r="BM152" s="14" t="s">
        <v>208</v>
      </c>
    </row>
    <row r="153" spans="2:65" s="9" customFormat="1" ht="22.5" customHeight="1" x14ac:dyDescent="0.3">
      <c r="B153" s="138"/>
      <c r="C153" s="139"/>
      <c r="D153" s="139"/>
      <c r="E153" s="140" t="s">
        <v>3</v>
      </c>
      <c r="F153" s="213" t="s">
        <v>209</v>
      </c>
      <c r="G153" s="214"/>
      <c r="H153" s="214"/>
      <c r="I153" s="214"/>
      <c r="J153" s="139"/>
      <c r="K153" s="141" t="s">
        <v>3</v>
      </c>
      <c r="L153" s="139"/>
      <c r="M153" s="139"/>
      <c r="N153" s="139"/>
      <c r="O153" s="139"/>
      <c r="P153" s="139"/>
      <c r="Q153" s="139"/>
      <c r="R153" s="142"/>
      <c r="T153" s="143"/>
      <c r="U153" s="139"/>
      <c r="V153" s="139"/>
      <c r="W153" s="139"/>
      <c r="X153" s="139"/>
      <c r="Y153" s="139"/>
      <c r="Z153" s="139"/>
      <c r="AA153" s="144"/>
      <c r="AT153" s="145" t="s">
        <v>143</v>
      </c>
      <c r="AU153" s="145" t="s">
        <v>20</v>
      </c>
      <c r="AV153" s="9" t="s">
        <v>20</v>
      </c>
      <c r="AW153" s="9" t="s">
        <v>32</v>
      </c>
      <c r="AX153" s="9" t="s">
        <v>74</v>
      </c>
      <c r="AY153" s="145" t="s">
        <v>136</v>
      </c>
    </row>
    <row r="154" spans="2:65" s="9" customFormat="1" ht="22.5" customHeight="1" x14ac:dyDescent="0.3">
      <c r="B154" s="138"/>
      <c r="C154" s="139"/>
      <c r="D154" s="139"/>
      <c r="E154" s="140" t="s">
        <v>3</v>
      </c>
      <c r="F154" s="215" t="s">
        <v>210</v>
      </c>
      <c r="G154" s="214"/>
      <c r="H154" s="214"/>
      <c r="I154" s="214"/>
      <c r="J154" s="139"/>
      <c r="K154" s="141" t="s">
        <v>3</v>
      </c>
      <c r="L154" s="139"/>
      <c r="M154" s="139"/>
      <c r="N154" s="139"/>
      <c r="O154" s="139"/>
      <c r="P154" s="139"/>
      <c r="Q154" s="139"/>
      <c r="R154" s="142"/>
      <c r="T154" s="143"/>
      <c r="U154" s="139"/>
      <c r="V154" s="139"/>
      <c r="W154" s="139"/>
      <c r="X154" s="139"/>
      <c r="Y154" s="139"/>
      <c r="Z154" s="139"/>
      <c r="AA154" s="144"/>
      <c r="AT154" s="145" t="s">
        <v>143</v>
      </c>
      <c r="AU154" s="145" t="s">
        <v>20</v>
      </c>
      <c r="AV154" s="9" t="s">
        <v>20</v>
      </c>
      <c r="AW154" s="9" t="s">
        <v>32</v>
      </c>
      <c r="AX154" s="9" t="s">
        <v>74</v>
      </c>
      <c r="AY154" s="145" t="s">
        <v>136</v>
      </c>
    </row>
    <row r="155" spans="2:65" s="9" customFormat="1" ht="31.5" customHeight="1" x14ac:dyDescent="0.3">
      <c r="B155" s="138"/>
      <c r="C155" s="139"/>
      <c r="D155" s="139"/>
      <c r="E155" s="140" t="s">
        <v>3</v>
      </c>
      <c r="F155" s="215" t="s">
        <v>211</v>
      </c>
      <c r="G155" s="214"/>
      <c r="H155" s="214"/>
      <c r="I155" s="214"/>
      <c r="J155" s="139"/>
      <c r="K155" s="141" t="s">
        <v>3</v>
      </c>
      <c r="L155" s="139"/>
      <c r="M155" s="139"/>
      <c r="N155" s="139"/>
      <c r="O155" s="139"/>
      <c r="P155" s="139"/>
      <c r="Q155" s="139"/>
      <c r="R155" s="142"/>
      <c r="T155" s="143"/>
      <c r="U155" s="139"/>
      <c r="V155" s="139"/>
      <c r="W155" s="139"/>
      <c r="X155" s="139"/>
      <c r="Y155" s="139"/>
      <c r="Z155" s="139"/>
      <c r="AA155" s="144"/>
      <c r="AT155" s="145" t="s">
        <v>143</v>
      </c>
      <c r="AU155" s="145" t="s">
        <v>20</v>
      </c>
      <c r="AV155" s="9" t="s">
        <v>20</v>
      </c>
      <c r="AW155" s="9" t="s">
        <v>32</v>
      </c>
      <c r="AX155" s="9" t="s">
        <v>74</v>
      </c>
      <c r="AY155" s="145" t="s">
        <v>136</v>
      </c>
    </row>
    <row r="156" spans="2:65" s="10" customFormat="1" ht="22.5" customHeight="1" x14ac:dyDescent="0.3">
      <c r="B156" s="146"/>
      <c r="C156" s="147"/>
      <c r="D156" s="147"/>
      <c r="E156" s="148" t="s">
        <v>212</v>
      </c>
      <c r="F156" s="208" t="s">
        <v>213</v>
      </c>
      <c r="G156" s="209"/>
      <c r="H156" s="209"/>
      <c r="I156" s="209"/>
      <c r="J156" s="147"/>
      <c r="K156" s="149">
        <v>549</v>
      </c>
      <c r="L156" s="147"/>
      <c r="M156" s="147"/>
      <c r="N156" s="147"/>
      <c r="O156" s="147"/>
      <c r="P156" s="147"/>
      <c r="Q156" s="147"/>
      <c r="R156" s="150"/>
      <c r="T156" s="151"/>
      <c r="U156" s="147"/>
      <c r="V156" s="147"/>
      <c r="W156" s="147"/>
      <c r="X156" s="147"/>
      <c r="Y156" s="147"/>
      <c r="Z156" s="147"/>
      <c r="AA156" s="152"/>
      <c r="AT156" s="153" t="s">
        <v>143</v>
      </c>
      <c r="AU156" s="153" t="s">
        <v>20</v>
      </c>
      <c r="AV156" s="10" t="s">
        <v>105</v>
      </c>
      <c r="AW156" s="10" t="s">
        <v>32</v>
      </c>
      <c r="AX156" s="10" t="s">
        <v>74</v>
      </c>
      <c r="AY156" s="153" t="s">
        <v>136</v>
      </c>
    </row>
    <row r="157" spans="2:65" s="10" customFormat="1" ht="22.5" customHeight="1" x14ac:dyDescent="0.3">
      <c r="B157" s="146"/>
      <c r="C157" s="147"/>
      <c r="D157" s="147"/>
      <c r="E157" s="148" t="s">
        <v>214</v>
      </c>
      <c r="F157" s="208" t="s">
        <v>215</v>
      </c>
      <c r="G157" s="209"/>
      <c r="H157" s="209"/>
      <c r="I157" s="209"/>
      <c r="J157" s="147"/>
      <c r="K157" s="149">
        <v>549</v>
      </c>
      <c r="L157" s="147"/>
      <c r="M157" s="147"/>
      <c r="N157" s="147"/>
      <c r="O157" s="147"/>
      <c r="P157" s="147"/>
      <c r="Q157" s="147"/>
      <c r="R157" s="150"/>
      <c r="T157" s="151"/>
      <c r="U157" s="147"/>
      <c r="V157" s="147"/>
      <c r="W157" s="147"/>
      <c r="X157" s="147"/>
      <c r="Y157" s="147"/>
      <c r="Z157" s="147"/>
      <c r="AA157" s="152"/>
      <c r="AT157" s="153" t="s">
        <v>143</v>
      </c>
      <c r="AU157" s="153" t="s">
        <v>20</v>
      </c>
      <c r="AV157" s="10" t="s">
        <v>105</v>
      </c>
      <c r="AW157" s="10" t="s">
        <v>32</v>
      </c>
      <c r="AX157" s="10" t="s">
        <v>20</v>
      </c>
      <c r="AY157" s="153" t="s">
        <v>136</v>
      </c>
    </row>
    <row r="158" spans="2:65" s="8" customFormat="1" ht="37.35" customHeight="1" x14ac:dyDescent="0.35">
      <c r="B158" s="118"/>
      <c r="C158" s="119"/>
      <c r="D158" s="120" t="s">
        <v>117</v>
      </c>
      <c r="E158" s="120"/>
      <c r="F158" s="120"/>
      <c r="G158" s="120"/>
      <c r="H158" s="120"/>
      <c r="I158" s="120"/>
      <c r="J158" s="120"/>
      <c r="K158" s="120"/>
      <c r="L158" s="120"/>
      <c r="M158" s="120"/>
      <c r="N158" s="205">
        <f>BK158</f>
        <v>0</v>
      </c>
      <c r="O158" s="206"/>
      <c r="P158" s="206"/>
      <c r="Q158" s="206"/>
      <c r="R158" s="121"/>
      <c r="T158" s="122"/>
      <c r="U158" s="119"/>
      <c r="V158" s="119"/>
      <c r="W158" s="123">
        <f>SUM(W159:W177)</f>
        <v>0</v>
      </c>
      <c r="X158" s="119"/>
      <c r="Y158" s="123">
        <f>SUM(Y159:Y177)</f>
        <v>0</v>
      </c>
      <c r="Z158" s="119"/>
      <c r="AA158" s="124">
        <f>SUM(AA159:AA177)</f>
        <v>0</v>
      </c>
      <c r="AR158" s="125" t="s">
        <v>135</v>
      </c>
      <c r="AT158" s="126" t="s">
        <v>73</v>
      </c>
      <c r="AU158" s="126" t="s">
        <v>74</v>
      </c>
      <c r="AY158" s="125" t="s">
        <v>136</v>
      </c>
      <c r="BK158" s="127">
        <f>SUM(BK159:BK177)</f>
        <v>0</v>
      </c>
    </row>
    <row r="159" spans="2:65" s="1" customFormat="1" ht="31.5" customHeight="1" x14ac:dyDescent="0.3">
      <c r="B159" s="128"/>
      <c r="C159" s="129" t="s">
        <v>216</v>
      </c>
      <c r="D159" s="129" t="s">
        <v>137</v>
      </c>
      <c r="E159" s="130" t="s">
        <v>217</v>
      </c>
      <c r="F159" s="210" t="s">
        <v>218</v>
      </c>
      <c r="G159" s="211"/>
      <c r="H159" s="211"/>
      <c r="I159" s="211"/>
      <c r="J159" s="131" t="s">
        <v>140</v>
      </c>
      <c r="K159" s="132">
        <v>1</v>
      </c>
      <c r="L159" s="212">
        <v>0</v>
      </c>
      <c r="M159" s="211"/>
      <c r="N159" s="212">
        <f>ROUND(L159*K159,2)</f>
        <v>0</v>
      </c>
      <c r="O159" s="211"/>
      <c r="P159" s="211"/>
      <c r="Q159" s="211"/>
      <c r="R159" s="133"/>
      <c r="T159" s="134" t="s">
        <v>3</v>
      </c>
      <c r="U159" s="37" t="s">
        <v>39</v>
      </c>
      <c r="V159" s="135">
        <v>0</v>
      </c>
      <c r="W159" s="135">
        <f>V159*K159</f>
        <v>0</v>
      </c>
      <c r="X159" s="135">
        <v>0</v>
      </c>
      <c r="Y159" s="135">
        <f>X159*K159</f>
        <v>0</v>
      </c>
      <c r="Z159" s="135">
        <v>0</v>
      </c>
      <c r="AA159" s="136">
        <f>Z159*K159</f>
        <v>0</v>
      </c>
      <c r="AR159" s="14" t="s">
        <v>135</v>
      </c>
      <c r="AT159" s="14" t="s">
        <v>137</v>
      </c>
      <c r="AU159" s="14" t="s">
        <v>20</v>
      </c>
      <c r="AY159" s="14" t="s">
        <v>136</v>
      </c>
      <c r="BE159" s="137">
        <f>IF(U159="základní",N159,0)</f>
        <v>0</v>
      </c>
      <c r="BF159" s="137">
        <f>IF(U159="snížená",N159,0)</f>
        <v>0</v>
      </c>
      <c r="BG159" s="137">
        <f>IF(U159="zákl. přenesená",N159,0)</f>
        <v>0</v>
      </c>
      <c r="BH159" s="137">
        <f>IF(U159="sníž. přenesená",N159,0)</f>
        <v>0</v>
      </c>
      <c r="BI159" s="137">
        <f>IF(U159="nulová",N159,0)</f>
        <v>0</v>
      </c>
      <c r="BJ159" s="14" t="s">
        <v>20</v>
      </c>
      <c r="BK159" s="137">
        <f>ROUND(L159*K159,2)</f>
        <v>0</v>
      </c>
      <c r="BL159" s="14" t="s">
        <v>135</v>
      </c>
      <c r="BM159" s="14" t="s">
        <v>219</v>
      </c>
    </row>
    <row r="160" spans="2:65" s="9" customFormat="1" ht="22.5" customHeight="1" x14ac:dyDescent="0.3">
      <c r="B160" s="138"/>
      <c r="C160" s="139"/>
      <c r="D160" s="139"/>
      <c r="E160" s="140" t="s">
        <v>3</v>
      </c>
      <c r="F160" s="213" t="s">
        <v>220</v>
      </c>
      <c r="G160" s="214"/>
      <c r="H160" s="214"/>
      <c r="I160" s="214"/>
      <c r="J160" s="139"/>
      <c r="K160" s="141" t="s">
        <v>3</v>
      </c>
      <c r="L160" s="139"/>
      <c r="M160" s="139"/>
      <c r="N160" s="139"/>
      <c r="O160" s="139"/>
      <c r="P160" s="139"/>
      <c r="Q160" s="139"/>
      <c r="R160" s="142"/>
      <c r="T160" s="143"/>
      <c r="U160" s="139"/>
      <c r="V160" s="139"/>
      <c r="W160" s="139"/>
      <c r="X160" s="139"/>
      <c r="Y160" s="139"/>
      <c r="Z160" s="139"/>
      <c r="AA160" s="144"/>
      <c r="AT160" s="145" t="s">
        <v>143</v>
      </c>
      <c r="AU160" s="145" t="s">
        <v>20</v>
      </c>
      <c r="AV160" s="9" t="s">
        <v>20</v>
      </c>
      <c r="AW160" s="9" t="s">
        <v>32</v>
      </c>
      <c r="AX160" s="9" t="s">
        <v>74</v>
      </c>
      <c r="AY160" s="145" t="s">
        <v>136</v>
      </c>
    </row>
    <row r="161" spans="2:65" s="9" customFormat="1" ht="22.5" customHeight="1" x14ac:dyDescent="0.3">
      <c r="B161" s="138"/>
      <c r="C161" s="139"/>
      <c r="D161" s="139"/>
      <c r="E161" s="140" t="s">
        <v>3</v>
      </c>
      <c r="F161" s="215" t="s">
        <v>153</v>
      </c>
      <c r="G161" s="214"/>
      <c r="H161" s="214"/>
      <c r="I161" s="214"/>
      <c r="J161" s="139"/>
      <c r="K161" s="141" t="s">
        <v>3</v>
      </c>
      <c r="L161" s="139"/>
      <c r="M161" s="139"/>
      <c r="N161" s="139"/>
      <c r="O161" s="139"/>
      <c r="P161" s="139"/>
      <c r="Q161" s="139"/>
      <c r="R161" s="142"/>
      <c r="T161" s="143"/>
      <c r="U161" s="139"/>
      <c r="V161" s="139"/>
      <c r="W161" s="139"/>
      <c r="X161" s="139"/>
      <c r="Y161" s="139"/>
      <c r="Z161" s="139"/>
      <c r="AA161" s="144"/>
      <c r="AT161" s="145" t="s">
        <v>143</v>
      </c>
      <c r="AU161" s="145" t="s">
        <v>20</v>
      </c>
      <c r="AV161" s="9" t="s">
        <v>20</v>
      </c>
      <c r="AW161" s="9" t="s">
        <v>32</v>
      </c>
      <c r="AX161" s="9" t="s">
        <v>74</v>
      </c>
      <c r="AY161" s="145" t="s">
        <v>136</v>
      </c>
    </row>
    <row r="162" spans="2:65" s="10" customFormat="1" ht="22.5" customHeight="1" x14ac:dyDescent="0.3">
      <c r="B162" s="146"/>
      <c r="C162" s="147"/>
      <c r="D162" s="147"/>
      <c r="E162" s="148" t="s">
        <v>221</v>
      </c>
      <c r="F162" s="208" t="s">
        <v>20</v>
      </c>
      <c r="G162" s="209"/>
      <c r="H162" s="209"/>
      <c r="I162" s="209"/>
      <c r="J162" s="147"/>
      <c r="K162" s="149">
        <v>1</v>
      </c>
      <c r="L162" s="147"/>
      <c r="M162" s="147"/>
      <c r="N162" s="147"/>
      <c r="O162" s="147"/>
      <c r="P162" s="147"/>
      <c r="Q162" s="147"/>
      <c r="R162" s="150"/>
      <c r="T162" s="151"/>
      <c r="U162" s="147"/>
      <c r="V162" s="147"/>
      <c r="W162" s="147"/>
      <c r="X162" s="147"/>
      <c r="Y162" s="147"/>
      <c r="Z162" s="147"/>
      <c r="AA162" s="152"/>
      <c r="AT162" s="153" t="s">
        <v>143</v>
      </c>
      <c r="AU162" s="153" t="s">
        <v>20</v>
      </c>
      <c r="AV162" s="10" t="s">
        <v>105</v>
      </c>
      <c r="AW162" s="10" t="s">
        <v>32</v>
      </c>
      <c r="AX162" s="10" t="s">
        <v>74</v>
      </c>
      <c r="AY162" s="153" t="s">
        <v>136</v>
      </c>
    </row>
    <row r="163" spans="2:65" s="10" customFormat="1" ht="22.5" customHeight="1" x14ac:dyDescent="0.3">
      <c r="B163" s="146"/>
      <c r="C163" s="147"/>
      <c r="D163" s="147"/>
      <c r="E163" s="148" t="s">
        <v>222</v>
      </c>
      <c r="F163" s="208" t="s">
        <v>147</v>
      </c>
      <c r="G163" s="209"/>
      <c r="H163" s="209"/>
      <c r="I163" s="209"/>
      <c r="J163" s="147"/>
      <c r="K163" s="149">
        <v>1</v>
      </c>
      <c r="L163" s="147"/>
      <c r="M163" s="147"/>
      <c r="N163" s="147"/>
      <c r="O163" s="147"/>
      <c r="P163" s="147"/>
      <c r="Q163" s="147"/>
      <c r="R163" s="150"/>
      <c r="T163" s="151"/>
      <c r="U163" s="147"/>
      <c r="V163" s="147"/>
      <c r="W163" s="147"/>
      <c r="X163" s="147"/>
      <c r="Y163" s="147"/>
      <c r="Z163" s="147"/>
      <c r="AA163" s="152"/>
      <c r="AT163" s="153" t="s">
        <v>143</v>
      </c>
      <c r="AU163" s="153" t="s">
        <v>20</v>
      </c>
      <c r="AV163" s="10" t="s">
        <v>105</v>
      </c>
      <c r="AW163" s="10" t="s">
        <v>32</v>
      </c>
      <c r="AX163" s="10" t="s">
        <v>20</v>
      </c>
      <c r="AY163" s="153" t="s">
        <v>136</v>
      </c>
    </row>
    <row r="164" spans="2:65" s="1" customFormat="1" ht="31.5" customHeight="1" x14ac:dyDescent="0.3">
      <c r="B164" s="128"/>
      <c r="C164" s="129" t="s">
        <v>223</v>
      </c>
      <c r="D164" s="129" t="s">
        <v>137</v>
      </c>
      <c r="E164" s="130" t="s">
        <v>224</v>
      </c>
      <c r="F164" s="210" t="s">
        <v>225</v>
      </c>
      <c r="G164" s="211"/>
      <c r="H164" s="211"/>
      <c r="I164" s="211"/>
      <c r="J164" s="131" t="s">
        <v>140</v>
      </c>
      <c r="K164" s="132">
        <v>1</v>
      </c>
      <c r="L164" s="212">
        <v>0</v>
      </c>
      <c r="M164" s="211"/>
      <c r="N164" s="212">
        <f>ROUND(L164*K164,2)</f>
        <v>0</v>
      </c>
      <c r="O164" s="211"/>
      <c r="P164" s="211"/>
      <c r="Q164" s="211"/>
      <c r="R164" s="133"/>
      <c r="T164" s="134" t="s">
        <v>3</v>
      </c>
      <c r="U164" s="37" t="s">
        <v>39</v>
      </c>
      <c r="V164" s="135">
        <v>0</v>
      </c>
      <c r="W164" s="135">
        <f>V164*K164</f>
        <v>0</v>
      </c>
      <c r="X164" s="135">
        <v>0</v>
      </c>
      <c r="Y164" s="135">
        <f>X164*K164</f>
        <v>0</v>
      </c>
      <c r="Z164" s="135">
        <v>0</v>
      </c>
      <c r="AA164" s="136">
        <f>Z164*K164</f>
        <v>0</v>
      </c>
      <c r="AR164" s="14" t="s">
        <v>135</v>
      </c>
      <c r="AT164" s="14" t="s">
        <v>137</v>
      </c>
      <c r="AU164" s="14" t="s">
        <v>20</v>
      </c>
      <c r="AY164" s="14" t="s">
        <v>136</v>
      </c>
      <c r="BE164" s="137">
        <f>IF(U164="základní",N164,0)</f>
        <v>0</v>
      </c>
      <c r="BF164" s="137">
        <f>IF(U164="snížená",N164,0)</f>
        <v>0</v>
      </c>
      <c r="BG164" s="137">
        <f>IF(U164="zákl. přenesená",N164,0)</f>
        <v>0</v>
      </c>
      <c r="BH164" s="137">
        <f>IF(U164="sníž. přenesená",N164,0)</f>
        <v>0</v>
      </c>
      <c r="BI164" s="137">
        <f>IF(U164="nulová",N164,0)</f>
        <v>0</v>
      </c>
      <c r="BJ164" s="14" t="s">
        <v>20</v>
      </c>
      <c r="BK164" s="137">
        <f>ROUND(L164*K164,2)</f>
        <v>0</v>
      </c>
      <c r="BL164" s="14" t="s">
        <v>135</v>
      </c>
      <c r="BM164" s="14" t="s">
        <v>226</v>
      </c>
    </row>
    <row r="165" spans="2:65" s="9" customFormat="1" ht="22.5" customHeight="1" x14ac:dyDescent="0.3">
      <c r="B165" s="138"/>
      <c r="C165" s="139"/>
      <c r="D165" s="139"/>
      <c r="E165" s="140" t="s">
        <v>3</v>
      </c>
      <c r="F165" s="213" t="s">
        <v>220</v>
      </c>
      <c r="G165" s="214"/>
      <c r="H165" s="214"/>
      <c r="I165" s="214"/>
      <c r="J165" s="139"/>
      <c r="K165" s="141" t="s">
        <v>3</v>
      </c>
      <c r="L165" s="139"/>
      <c r="M165" s="139"/>
      <c r="N165" s="139"/>
      <c r="O165" s="139"/>
      <c r="P165" s="139"/>
      <c r="Q165" s="139"/>
      <c r="R165" s="142"/>
      <c r="T165" s="143"/>
      <c r="U165" s="139"/>
      <c r="V165" s="139"/>
      <c r="W165" s="139"/>
      <c r="X165" s="139"/>
      <c r="Y165" s="139"/>
      <c r="Z165" s="139"/>
      <c r="AA165" s="144"/>
      <c r="AT165" s="145" t="s">
        <v>143</v>
      </c>
      <c r="AU165" s="145" t="s">
        <v>20</v>
      </c>
      <c r="AV165" s="9" t="s">
        <v>20</v>
      </c>
      <c r="AW165" s="9" t="s">
        <v>32</v>
      </c>
      <c r="AX165" s="9" t="s">
        <v>74</v>
      </c>
      <c r="AY165" s="145" t="s">
        <v>136</v>
      </c>
    </row>
    <row r="166" spans="2:65" s="9" customFormat="1" ht="22.5" customHeight="1" x14ac:dyDescent="0.3">
      <c r="B166" s="138"/>
      <c r="C166" s="139"/>
      <c r="D166" s="139"/>
      <c r="E166" s="140" t="s">
        <v>3</v>
      </c>
      <c r="F166" s="215" t="s">
        <v>153</v>
      </c>
      <c r="G166" s="214"/>
      <c r="H166" s="214"/>
      <c r="I166" s="214"/>
      <c r="J166" s="139"/>
      <c r="K166" s="141" t="s">
        <v>3</v>
      </c>
      <c r="L166" s="139"/>
      <c r="M166" s="139"/>
      <c r="N166" s="139"/>
      <c r="O166" s="139"/>
      <c r="P166" s="139"/>
      <c r="Q166" s="139"/>
      <c r="R166" s="142"/>
      <c r="T166" s="143"/>
      <c r="U166" s="139"/>
      <c r="V166" s="139"/>
      <c r="W166" s="139"/>
      <c r="X166" s="139"/>
      <c r="Y166" s="139"/>
      <c r="Z166" s="139"/>
      <c r="AA166" s="144"/>
      <c r="AT166" s="145" t="s">
        <v>143</v>
      </c>
      <c r="AU166" s="145" t="s">
        <v>20</v>
      </c>
      <c r="AV166" s="9" t="s">
        <v>20</v>
      </c>
      <c r="AW166" s="9" t="s">
        <v>32</v>
      </c>
      <c r="AX166" s="9" t="s">
        <v>74</v>
      </c>
      <c r="AY166" s="145" t="s">
        <v>136</v>
      </c>
    </row>
    <row r="167" spans="2:65" s="10" customFormat="1" ht="22.5" customHeight="1" x14ac:dyDescent="0.3">
      <c r="B167" s="146"/>
      <c r="C167" s="147"/>
      <c r="D167" s="147"/>
      <c r="E167" s="148" t="s">
        <v>227</v>
      </c>
      <c r="F167" s="208" t="s">
        <v>20</v>
      </c>
      <c r="G167" s="209"/>
      <c r="H167" s="209"/>
      <c r="I167" s="209"/>
      <c r="J167" s="147"/>
      <c r="K167" s="149">
        <v>1</v>
      </c>
      <c r="L167" s="147"/>
      <c r="M167" s="147"/>
      <c r="N167" s="147"/>
      <c r="O167" s="147"/>
      <c r="P167" s="147"/>
      <c r="Q167" s="147"/>
      <c r="R167" s="150"/>
      <c r="T167" s="151"/>
      <c r="U167" s="147"/>
      <c r="V167" s="147"/>
      <c r="W167" s="147"/>
      <c r="X167" s="147"/>
      <c r="Y167" s="147"/>
      <c r="Z167" s="147"/>
      <c r="AA167" s="152"/>
      <c r="AT167" s="153" t="s">
        <v>143</v>
      </c>
      <c r="AU167" s="153" t="s">
        <v>20</v>
      </c>
      <c r="AV167" s="10" t="s">
        <v>105</v>
      </c>
      <c r="AW167" s="10" t="s">
        <v>32</v>
      </c>
      <c r="AX167" s="10" t="s">
        <v>74</v>
      </c>
      <c r="AY167" s="153" t="s">
        <v>136</v>
      </c>
    </row>
    <row r="168" spans="2:65" s="10" customFormat="1" ht="22.5" customHeight="1" x14ac:dyDescent="0.3">
      <c r="B168" s="146"/>
      <c r="C168" s="147"/>
      <c r="D168" s="147"/>
      <c r="E168" s="148" t="s">
        <v>228</v>
      </c>
      <c r="F168" s="208" t="s">
        <v>147</v>
      </c>
      <c r="G168" s="209"/>
      <c r="H168" s="209"/>
      <c r="I168" s="209"/>
      <c r="J168" s="147"/>
      <c r="K168" s="149">
        <v>1</v>
      </c>
      <c r="L168" s="147"/>
      <c r="M168" s="147"/>
      <c r="N168" s="147"/>
      <c r="O168" s="147"/>
      <c r="P168" s="147"/>
      <c r="Q168" s="147"/>
      <c r="R168" s="150"/>
      <c r="T168" s="151"/>
      <c r="U168" s="147"/>
      <c r="V168" s="147"/>
      <c r="W168" s="147"/>
      <c r="X168" s="147"/>
      <c r="Y168" s="147"/>
      <c r="Z168" s="147"/>
      <c r="AA168" s="152"/>
      <c r="AT168" s="153" t="s">
        <v>143</v>
      </c>
      <c r="AU168" s="153" t="s">
        <v>20</v>
      </c>
      <c r="AV168" s="10" t="s">
        <v>105</v>
      </c>
      <c r="AW168" s="10" t="s">
        <v>32</v>
      </c>
      <c r="AX168" s="10" t="s">
        <v>20</v>
      </c>
      <c r="AY168" s="153" t="s">
        <v>136</v>
      </c>
    </row>
    <row r="169" spans="2:65" s="1" customFormat="1" ht="31.5" customHeight="1" x14ac:dyDescent="0.3">
      <c r="B169" s="128"/>
      <c r="C169" s="129" t="s">
        <v>229</v>
      </c>
      <c r="D169" s="129" t="s">
        <v>137</v>
      </c>
      <c r="E169" s="130" t="s">
        <v>230</v>
      </c>
      <c r="F169" s="210" t="s">
        <v>231</v>
      </c>
      <c r="G169" s="211"/>
      <c r="H169" s="211"/>
      <c r="I169" s="211"/>
      <c r="J169" s="131" t="s">
        <v>140</v>
      </c>
      <c r="K169" s="132">
        <v>1</v>
      </c>
      <c r="L169" s="212">
        <v>0</v>
      </c>
      <c r="M169" s="211"/>
      <c r="N169" s="212">
        <f>ROUND(L169*K169,2)</f>
        <v>0</v>
      </c>
      <c r="O169" s="211"/>
      <c r="P169" s="211"/>
      <c r="Q169" s="211"/>
      <c r="R169" s="133"/>
      <c r="T169" s="134" t="s">
        <v>3</v>
      </c>
      <c r="U169" s="37" t="s">
        <v>39</v>
      </c>
      <c r="V169" s="135">
        <v>0</v>
      </c>
      <c r="W169" s="135">
        <f>V169*K169</f>
        <v>0</v>
      </c>
      <c r="X169" s="135">
        <v>0</v>
      </c>
      <c r="Y169" s="135">
        <f>X169*K169</f>
        <v>0</v>
      </c>
      <c r="Z169" s="135">
        <v>0</v>
      </c>
      <c r="AA169" s="136">
        <f>Z169*K169</f>
        <v>0</v>
      </c>
      <c r="AR169" s="14" t="s">
        <v>135</v>
      </c>
      <c r="AT169" s="14" t="s">
        <v>137</v>
      </c>
      <c r="AU169" s="14" t="s">
        <v>20</v>
      </c>
      <c r="AY169" s="14" t="s">
        <v>136</v>
      </c>
      <c r="BE169" s="137">
        <f>IF(U169="základní",N169,0)</f>
        <v>0</v>
      </c>
      <c r="BF169" s="137">
        <f>IF(U169="snížená",N169,0)</f>
        <v>0</v>
      </c>
      <c r="BG169" s="137">
        <f>IF(U169="zákl. přenesená",N169,0)</f>
        <v>0</v>
      </c>
      <c r="BH169" s="137">
        <f>IF(U169="sníž. přenesená",N169,0)</f>
        <v>0</v>
      </c>
      <c r="BI169" s="137">
        <f>IF(U169="nulová",N169,0)</f>
        <v>0</v>
      </c>
      <c r="BJ169" s="14" t="s">
        <v>20</v>
      </c>
      <c r="BK169" s="137">
        <f>ROUND(L169*K169,2)</f>
        <v>0</v>
      </c>
      <c r="BL169" s="14" t="s">
        <v>135</v>
      </c>
      <c r="BM169" s="14" t="s">
        <v>232</v>
      </c>
    </row>
    <row r="170" spans="2:65" s="9" customFormat="1" ht="22.5" customHeight="1" x14ac:dyDescent="0.3">
      <c r="B170" s="138"/>
      <c r="C170" s="139"/>
      <c r="D170" s="139"/>
      <c r="E170" s="140" t="s">
        <v>3</v>
      </c>
      <c r="F170" s="213" t="s">
        <v>220</v>
      </c>
      <c r="G170" s="214"/>
      <c r="H170" s="214"/>
      <c r="I170" s="214"/>
      <c r="J170" s="139"/>
      <c r="K170" s="141" t="s">
        <v>3</v>
      </c>
      <c r="L170" s="139"/>
      <c r="M170" s="139"/>
      <c r="N170" s="139"/>
      <c r="O170" s="139"/>
      <c r="P170" s="139"/>
      <c r="Q170" s="139"/>
      <c r="R170" s="142"/>
      <c r="T170" s="143"/>
      <c r="U170" s="139"/>
      <c r="V170" s="139"/>
      <c r="W170" s="139"/>
      <c r="X170" s="139"/>
      <c r="Y170" s="139"/>
      <c r="Z170" s="139"/>
      <c r="AA170" s="144"/>
      <c r="AT170" s="145" t="s">
        <v>143</v>
      </c>
      <c r="AU170" s="145" t="s">
        <v>20</v>
      </c>
      <c r="AV170" s="9" t="s">
        <v>20</v>
      </c>
      <c r="AW170" s="9" t="s">
        <v>32</v>
      </c>
      <c r="AX170" s="9" t="s">
        <v>74</v>
      </c>
      <c r="AY170" s="145" t="s">
        <v>136</v>
      </c>
    </row>
    <row r="171" spans="2:65" s="9" customFormat="1" ht="22.5" customHeight="1" x14ac:dyDescent="0.3">
      <c r="B171" s="138"/>
      <c r="C171" s="139"/>
      <c r="D171" s="139"/>
      <c r="E171" s="140" t="s">
        <v>3</v>
      </c>
      <c r="F171" s="215" t="s">
        <v>153</v>
      </c>
      <c r="G171" s="214"/>
      <c r="H171" s="214"/>
      <c r="I171" s="214"/>
      <c r="J171" s="139"/>
      <c r="K171" s="141" t="s">
        <v>3</v>
      </c>
      <c r="L171" s="139"/>
      <c r="M171" s="139"/>
      <c r="N171" s="139"/>
      <c r="O171" s="139"/>
      <c r="P171" s="139"/>
      <c r="Q171" s="139"/>
      <c r="R171" s="142"/>
      <c r="T171" s="143"/>
      <c r="U171" s="139"/>
      <c r="V171" s="139"/>
      <c r="W171" s="139"/>
      <c r="X171" s="139"/>
      <c r="Y171" s="139"/>
      <c r="Z171" s="139"/>
      <c r="AA171" s="144"/>
      <c r="AT171" s="145" t="s">
        <v>143</v>
      </c>
      <c r="AU171" s="145" t="s">
        <v>20</v>
      </c>
      <c r="AV171" s="9" t="s">
        <v>20</v>
      </c>
      <c r="AW171" s="9" t="s">
        <v>32</v>
      </c>
      <c r="AX171" s="9" t="s">
        <v>74</v>
      </c>
      <c r="AY171" s="145" t="s">
        <v>136</v>
      </c>
    </row>
    <row r="172" spans="2:65" s="10" customFormat="1" ht="22.5" customHeight="1" x14ac:dyDescent="0.3">
      <c r="B172" s="146"/>
      <c r="C172" s="147"/>
      <c r="D172" s="147"/>
      <c r="E172" s="148" t="s">
        <v>233</v>
      </c>
      <c r="F172" s="208" t="s">
        <v>20</v>
      </c>
      <c r="G172" s="209"/>
      <c r="H172" s="209"/>
      <c r="I172" s="209"/>
      <c r="J172" s="147"/>
      <c r="K172" s="149">
        <v>1</v>
      </c>
      <c r="L172" s="147"/>
      <c r="M172" s="147"/>
      <c r="N172" s="147"/>
      <c r="O172" s="147"/>
      <c r="P172" s="147"/>
      <c r="Q172" s="147"/>
      <c r="R172" s="150"/>
      <c r="T172" s="151"/>
      <c r="U172" s="147"/>
      <c r="V172" s="147"/>
      <c r="W172" s="147"/>
      <c r="X172" s="147"/>
      <c r="Y172" s="147"/>
      <c r="Z172" s="147"/>
      <c r="AA172" s="152"/>
      <c r="AT172" s="153" t="s">
        <v>143</v>
      </c>
      <c r="AU172" s="153" t="s">
        <v>20</v>
      </c>
      <c r="AV172" s="10" t="s">
        <v>105</v>
      </c>
      <c r="AW172" s="10" t="s">
        <v>32</v>
      </c>
      <c r="AX172" s="10" t="s">
        <v>74</v>
      </c>
      <c r="AY172" s="153" t="s">
        <v>136</v>
      </c>
    </row>
    <row r="173" spans="2:65" s="10" customFormat="1" ht="22.5" customHeight="1" x14ac:dyDescent="0.3">
      <c r="B173" s="146"/>
      <c r="C173" s="147"/>
      <c r="D173" s="147"/>
      <c r="E173" s="148" t="s">
        <v>234</v>
      </c>
      <c r="F173" s="208" t="s">
        <v>147</v>
      </c>
      <c r="G173" s="209"/>
      <c r="H173" s="209"/>
      <c r="I173" s="209"/>
      <c r="J173" s="147"/>
      <c r="K173" s="149">
        <v>1</v>
      </c>
      <c r="L173" s="147"/>
      <c r="M173" s="147"/>
      <c r="N173" s="147"/>
      <c r="O173" s="147"/>
      <c r="P173" s="147"/>
      <c r="Q173" s="147"/>
      <c r="R173" s="150"/>
      <c r="T173" s="151"/>
      <c r="U173" s="147"/>
      <c r="V173" s="147"/>
      <c r="W173" s="147"/>
      <c r="X173" s="147"/>
      <c r="Y173" s="147"/>
      <c r="Z173" s="147"/>
      <c r="AA173" s="152"/>
      <c r="AT173" s="153" t="s">
        <v>143</v>
      </c>
      <c r="AU173" s="153" t="s">
        <v>20</v>
      </c>
      <c r="AV173" s="10" t="s">
        <v>105</v>
      </c>
      <c r="AW173" s="10" t="s">
        <v>32</v>
      </c>
      <c r="AX173" s="10" t="s">
        <v>20</v>
      </c>
      <c r="AY173" s="153" t="s">
        <v>136</v>
      </c>
    </row>
    <row r="174" spans="2:65" s="1" customFormat="1" ht="44.25" customHeight="1" x14ac:dyDescent="0.3">
      <c r="B174" s="128"/>
      <c r="C174" s="129" t="s">
        <v>235</v>
      </c>
      <c r="D174" s="129" t="s">
        <v>137</v>
      </c>
      <c r="E174" s="130" t="s">
        <v>236</v>
      </c>
      <c r="F174" s="210" t="s">
        <v>237</v>
      </c>
      <c r="G174" s="211"/>
      <c r="H174" s="211"/>
      <c r="I174" s="211"/>
      <c r="J174" s="131" t="s">
        <v>186</v>
      </c>
      <c r="K174" s="132">
        <v>5</v>
      </c>
      <c r="L174" s="212">
        <v>0</v>
      </c>
      <c r="M174" s="211"/>
      <c r="N174" s="212">
        <f>ROUND(L174*K174,2)</f>
        <v>0</v>
      </c>
      <c r="O174" s="211"/>
      <c r="P174" s="211"/>
      <c r="Q174" s="211"/>
      <c r="R174" s="133"/>
      <c r="T174" s="134" t="s">
        <v>3</v>
      </c>
      <c r="U174" s="37" t="s">
        <v>39</v>
      </c>
      <c r="V174" s="135">
        <v>0</v>
      </c>
      <c r="W174" s="135">
        <f>V174*K174</f>
        <v>0</v>
      </c>
      <c r="X174" s="135">
        <v>0</v>
      </c>
      <c r="Y174" s="135">
        <f>X174*K174</f>
        <v>0</v>
      </c>
      <c r="Z174" s="135">
        <v>0</v>
      </c>
      <c r="AA174" s="136">
        <f>Z174*K174</f>
        <v>0</v>
      </c>
      <c r="AR174" s="14" t="s">
        <v>135</v>
      </c>
      <c r="AT174" s="14" t="s">
        <v>137</v>
      </c>
      <c r="AU174" s="14" t="s">
        <v>20</v>
      </c>
      <c r="AY174" s="14" t="s">
        <v>136</v>
      </c>
      <c r="BE174" s="137">
        <f>IF(U174="základní",N174,0)</f>
        <v>0</v>
      </c>
      <c r="BF174" s="137">
        <f>IF(U174="snížená",N174,0)</f>
        <v>0</v>
      </c>
      <c r="BG174" s="137">
        <f>IF(U174="zákl. přenesená",N174,0)</f>
        <v>0</v>
      </c>
      <c r="BH174" s="137">
        <f>IF(U174="sníž. přenesená",N174,0)</f>
        <v>0</v>
      </c>
      <c r="BI174" s="137">
        <f>IF(U174="nulová",N174,0)</f>
        <v>0</v>
      </c>
      <c r="BJ174" s="14" t="s">
        <v>20</v>
      </c>
      <c r="BK174" s="137">
        <f>ROUND(L174*K174,2)</f>
        <v>0</v>
      </c>
      <c r="BL174" s="14" t="s">
        <v>135</v>
      </c>
      <c r="BM174" s="14" t="s">
        <v>238</v>
      </c>
    </row>
    <row r="175" spans="2:65" s="9" customFormat="1" ht="31.5" customHeight="1" x14ac:dyDescent="0.3">
      <c r="B175" s="138"/>
      <c r="C175" s="139"/>
      <c r="D175" s="139"/>
      <c r="E175" s="140" t="s">
        <v>3</v>
      </c>
      <c r="F175" s="213" t="s">
        <v>239</v>
      </c>
      <c r="G175" s="214"/>
      <c r="H175" s="214"/>
      <c r="I175" s="214"/>
      <c r="J175" s="139"/>
      <c r="K175" s="141" t="s">
        <v>3</v>
      </c>
      <c r="L175" s="139"/>
      <c r="M175" s="139"/>
      <c r="N175" s="139"/>
      <c r="O175" s="139"/>
      <c r="P175" s="139"/>
      <c r="Q175" s="139"/>
      <c r="R175" s="142"/>
      <c r="T175" s="143"/>
      <c r="U175" s="139"/>
      <c r="V175" s="139"/>
      <c r="W175" s="139"/>
      <c r="X175" s="139"/>
      <c r="Y175" s="139"/>
      <c r="Z175" s="139"/>
      <c r="AA175" s="144"/>
      <c r="AT175" s="145" t="s">
        <v>143</v>
      </c>
      <c r="AU175" s="145" t="s">
        <v>20</v>
      </c>
      <c r="AV175" s="9" t="s">
        <v>20</v>
      </c>
      <c r="AW175" s="9" t="s">
        <v>32</v>
      </c>
      <c r="AX175" s="9" t="s">
        <v>74</v>
      </c>
      <c r="AY175" s="145" t="s">
        <v>136</v>
      </c>
    </row>
    <row r="176" spans="2:65" s="10" customFormat="1" ht="22.5" customHeight="1" x14ac:dyDescent="0.3">
      <c r="B176" s="146"/>
      <c r="C176" s="147"/>
      <c r="D176" s="147"/>
      <c r="E176" s="148" t="s">
        <v>240</v>
      </c>
      <c r="F176" s="208" t="s">
        <v>241</v>
      </c>
      <c r="G176" s="209"/>
      <c r="H176" s="209"/>
      <c r="I176" s="209"/>
      <c r="J176" s="147"/>
      <c r="K176" s="149">
        <v>5</v>
      </c>
      <c r="L176" s="147"/>
      <c r="M176" s="147"/>
      <c r="N176" s="147"/>
      <c r="O176" s="147"/>
      <c r="P176" s="147"/>
      <c r="Q176" s="147"/>
      <c r="R176" s="150"/>
      <c r="T176" s="151"/>
      <c r="U176" s="147"/>
      <c r="V176" s="147"/>
      <c r="W176" s="147"/>
      <c r="X176" s="147"/>
      <c r="Y176" s="147"/>
      <c r="Z176" s="147"/>
      <c r="AA176" s="152"/>
      <c r="AT176" s="153" t="s">
        <v>143</v>
      </c>
      <c r="AU176" s="153" t="s">
        <v>20</v>
      </c>
      <c r="AV176" s="10" t="s">
        <v>105</v>
      </c>
      <c r="AW176" s="10" t="s">
        <v>32</v>
      </c>
      <c r="AX176" s="10" t="s">
        <v>74</v>
      </c>
      <c r="AY176" s="153" t="s">
        <v>136</v>
      </c>
    </row>
    <row r="177" spans="2:65" s="10" customFormat="1" ht="22.5" customHeight="1" x14ac:dyDescent="0.3">
      <c r="B177" s="146"/>
      <c r="C177" s="147"/>
      <c r="D177" s="147"/>
      <c r="E177" s="148" t="s">
        <v>242</v>
      </c>
      <c r="F177" s="208" t="s">
        <v>243</v>
      </c>
      <c r="G177" s="209"/>
      <c r="H177" s="209"/>
      <c r="I177" s="209"/>
      <c r="J177" s="147"/>
      <c r="K177" s="149">
        <v>5</v>
      </c>
      <c r="L177" s="147"/>
      <c r="M177" s="147"/>
      <c r="N177" s="147"/>
      <c r="O177" s="147"/>
      <c r="P177" s="147"/>
      <c r="Q177" s="147"/>
      <c r="R177" s="150"/>
      <c r="T177" s="151"/>
      <c r="U177" s="147"/>
      <c r="V177" s="147"/>
      <c r="W177" s="147"/>
      <c r="X177" s="147"/>
      <c r="Y177" s="147"/>
      <c r="Z177" s="147"/>
      <c r="AA177" s="152"/>
      <c r="AT177" s="153" t="s">
        <v>143</v>
      </c>
      <c r="AU177" s="153" t="s">
        <v>20</v>
      </c>
      <c r="AV177" s="10" t="s">
        <v>105</v>
      </c>
      <c r="AW177" s="10" t="s">
        <v>32</v>
      </c>
      <c r="AX177" s="10" t="s">
        <v>20</v>
      </c>
      <c r="AY177" s="153" t="s">
        <v>136</v>
      </c>
    </row>
    <row r="178" spans="2:65" s="8" customFormat="1" ht="37.35" customHeight="1" x14ac:dyDescent="0.35">
      <c r="B178" s="118"/>
      <c r="C178" s="119"/>
      <c r="D178" s="120" t="s">
        <v>118</v>
      </c>
      <c r="E178" s="120"/>
      <c r="F178" s="120"/>
      <c r="G178" s="120"/>
      <c r="H178" s="120"/>
      <c r="I178" s="120"/>
      <c r="J178" s="120"/>
      <c r="K178" s="120"/>
      <c r="L178" s="120"/>
      <c r="M178" s="120"/>
      <c r="N178" s="205">
        <f>BK178</f>
        <v>0</v>
      </c>
      <c r="O178" s="206"/>
      <c r="P178" s="206"/>
      <c r="Q178" s="206"/>
      <c r="R178" s="121"/>
      <c r="T178" s="122"/>
      <c r="U178" s="119"/>
      <c r="V178" s="119"/>
      <c r="W178" s="123">
        <f>SUM(W179:W241)</f>
        <v>0</v>
      </c>
      <c r="X178" s="119"/>
      <c r="Y178" s="123">
        <f>SUM(Y179:Y241)</f>
        <v>0</v>
      </c>
      <c r="Z178" s="119"/>
      <c r="AA178" s="124">
        <f>SUM(AA179:AA241)</f>
        <v>0</v>
      </c>
      <c r="AR178" s="125" t="s">
        <v>135</v>
      </c>
      <c r="AT178" s="126" t="s">
        <v>73</v>
      </c>
      <c r="AU178" s="126" t="s">
        <v>74</v>
      </c>
      <c r="AY178" s="125" t="s">
        <v>136</v>
      </c>
      <c r="BK178" s="127">
        <f>SUM(BK179:BK241)</f>
        <v>0</v>
      </c>
    </row>
    <row r="179" spans="2:65" s="1" customFormat="1" ht="31.5" customHeight="1" x14ac:dyDescent="0.3">
      <c r="B179" s="128"/>
      <c r="C179" s="129" t="s">
        <v>244</v>
      </c>
      <c r="D179" s="129" t="s">
        <v>137</v>
      </c>
      <c r="E179" s="130" t="s">
        <v>245</v>
      </c>
      <c r="F179" s="210" t="s">
        <v>246</v>
      </c>
      <c r="G179" s="211"/>
      <c r="H179" s="211"/>
      <c r="I179" s="211"/>
      <c r="J179" s="131" t="s">
        <v>197</v>
      </c>
      <c r="K179" s="132">
        <v>12</v>
      </c>
      <c r="L179" s="212">
        <v>0</v>
      </c>
      <c r="M179" s="211"/>
      <c r="N179" s="212">
        <f>ROUND(L179*K179,2)</f>
        <v>0</v>
      </c>
      <c r="O179" s="211"/>
      <c r="P179" s="211"/>
      <c r="Q179" s="211"/>
      <c r="R179" s="133"/>
      <c r="T179" s="134" t="s">
        <v>3</v>
      </c>
      <c r="U179" s="37" t="s">
        <v>39</v>
      </c>
      <c r="V179" s="135">
        <v>0</v>
      </c>
      <c r="W179" s="135">
        <f>V179*K179</f>
        <v>0</v>
      </c>
      <c r="X179" s="135">
        <v>0</v>
      </c>
      <c r="Y179" s="135">
        <f>X179*K179</f>
        <v>0</v>
      </c>
      <c r="Z179" s="135">
        <v>0</v>
      </c>
      <c r="AA179" s="136">
        <f>Z179*K179</f>
        <v>0</v>
      </c>
      <c r="AR179" s="14" t="s">
        <v>135</v>
      </c>
      <c r="AT179" s="14" t="s">
        <v>137</v>
      </c>
      <c r="AU179" s="14" t="s">
        <v>20</v>
      </c>
      <c r="AY179" s="14" t="s">
        <v>136</v>
      </c>
      <c r="BE179" s="137">
        <f>IF(U179="základní",N179,0)</f>
        <v>0</v>
      </c>
      <c r="BF179" s="137">
        <f>IF(U179="snížená",N179,0)</f>
        <v>0</v>
      </c>
      <c r="BG179" s="137">
        <f>IF(U179="zákl. přenesená",N179,0)</f>
        <v>0</v>
      </c>
      <c r="BH179" s="137">
        <f>IF(U179="sníž. přenesená",N179,0)</f>
        <v>0</v>
      </c>
      <c r="BI179" s="137">
        <f>IF(U179="nulová",N179,0)</f>
        <v>0</v>
      </c>
      <c r="BJ179" s="14" t="s">
        <v>20</v>
      </c>
      <c r="BK179" s="137">
        <f>ROUND(L179*K179,2)</f>
        <v>0</v>
      </c>
      <c r="BL179" s="14" t="s">
        <v>135</v>
      </c>
      <c r="BM179" s="14" t="s">
        <v>247</v>
      </c>
    </row>
    <row r="180" spans="2:65" s="9" customFormat="1" ht="31.5" customHeight="1" x14ac:dyDescent="0.3">
      <c r="B180" s="138"/>
      <c r="C180" s="139"/>
      <c r="D180" s="139"/>
      <c r="E180" s="140" t="s">
        <v>3</v>
      </c>
      <c r="F180" s="213" t="s">
        <v>248</v>
      </c>
      <c r="G180" s="214"/>
      <c r="H180" s="214"/>
      <c r="I180" s="214"/>
      <c r="J180" s="139"/>
      <c r="K180" s="141" t="s">
        <v>3</v>
      </c>
      <c r="L180" s="139"/>
      <c r="M180" s="139"/>
      <c r="N180" s="139"/>
      <c r="O180" s="139"/>
      <c r="P180" s="139"/>
      <c r="Q180" s="139"/>
      <c r="R180" s="142"/>
      <c r="T180" s="143"/>
      <c r="U180" s="139"/>
      <c r="V180" s="139"/>
      <c r="W180" s="139"/>
      <c r="X180" s="139"/>
      <c r="Y180" s="139"/>
      <c r="Z180" s="139"/>
      <c r="AA180" s="144"/>
      <c r="AT180" s="145" t="s">
        <v>143</v>
      </c>
      <c r="AU180" s="145" t="s">
        <v>20</v>
      </c>
      <c r="AV180" s="9" t="s">
        <v>20</v>
      </c>
      <c r="AW180" s="9" t="s">
        <v>32</v>
      </c>
      <c r="AX180" s="9" t="s">
        <v>74</v>
      </c>
      <c r="AY180" s="145" t="s">
        <v>136</v>
      </c>
    </row>
    <row r="181" spans="2:65" s="9" customFormat="1" ht="22.5" customHeight="1" x14ac:dyDescent="0.3">
      <c r="B181" s="138"/>
      <c r="C181" s="139"/>
      <c r="D181" s="139"/>
      <c r="E181" s="140" t="s">
        <v>3</v>
      </c>
      <c r="F181" s="215" t="s">
        <v>153</v>
      </c>
      <c r="G181" s="214"/>
      <c r="H181" s="214"/>
      <c r="I181" s="214"/>
      <c r="J181" s="139"/>
      <c r="K181" s="141" t="s">
        <v>3</v>
      </c>
      <c r="L181" s="139"/>
      <c r="M181" s="139"/>
      <c r="N181" s="139"/>
      <c r="O181" s="139"/>
      <c r="P181" s="139"/>
      <c r="Q181" s="139"/>
      <c r="R181" s="142"/>
      <c r="T181" s="143"/>
      <c r="U181" s="139"/>
      <c r="V181" s="139"/>
      <c r="W181" s="139"/>
      <c r="X181" s="139"/>
      <c r="Y181" s="139"/>
      <c r="Z181" s="139"/>
      <c r="AA181" s="144"/>
      <c r="AT181" s="145" t="s">
        <v>143</v>
      </c>
      <c r="AU181" s="145" t="s">
        <v>20</v>
      </c>
      <c r="AV181" s="9" t="s">
        <v>20</v>
      </c>
      <c r="AW181" s="9" t="s">
        <v>32</v>
      </c>
      <c r="AX181" s="9" t="s">
        <v>74</v>
      </c>
      <c r="AY181" s="145" t="s">
        <v>136</v>
      </c>
    </row>
    <row r="182" spans="2:65" s="10" customFormat="1" ht="22.5" customHeight="1" x14ac:dyDescent="0.3">
      <c r="B182" s="146"/>
      <c r="C182" s="147"/>
      <c r="D182" s="147"/>
      <c r="E182" s="148" t="s">
        <v>249</v>
      </c>
      <c r="F182" s="208" t="s">
        <v>250</v>
      </c>
      <c r="G182" s="209"/>
      <c r="H182" s="209"/>
      <c r="I182" s="209"/>
      <c r="J182" s="147"/>
      <c r="K182" s="149">
        <v>12</v>
      </c>
      <c r="L182" s="147"/>
      <c r="M182" s="147"/>
      <c r="N182" s="147"/>
      <c r="O182" s="147"/>
      <c r="P182" s="147"/>
      <c r="Q182" s="147"/>
      <c r="R182" s="150"/>
      <c r="T182" s="151"/>
      <c r="U182" s="147"/>
      <c r="V182" s="147"/>
      <c r="W182" s="147"/>
      <c r="X182" s="147"/>
      <c r="Y182" s="147"/>
      <c r="Z182" s="147"/>
      <c r="AA182" s="152"/>
      <c r="AT182" s="153" t="s">
        <v>143</v>
      </c>
      <c r="AU182" s="153" t="s">
        <v>20</v>
      </c>
      <c r="AV182" s="10" t="s">
        <v>105</v>
      </c>
      <c r="AW182" s="10" t="s">
        <v>32</v>
      </c>
      <c r="AX182" s="10" t="s">
        <v>74</v>
      </c>
      <c r="AY182" s="153" t="s">
        <v>136</v>
      </c>
    </row>
    <row r="183" spans="2:65" s="10" customFormat="1" ht="22.5" customHeight="1" x14ac:dyDescent="0.3">
      <c r="B183" s="146"/>
      <c r="C183" s="147"/>
      <c r="D183" s="147"/>
      <c r="E183" s="148" t="s">
        <v>251</v>
      </c>
      <c r="F183" s="208" t="s">
        <v>252</v>
      </c>
      <c r="G183" s="209"/>
      <c r="H183" s="209"/>
      <c r="I183" s="209"/>
      <c r="J183" s="147"/>
      <c r="K183" s="149">
        <v>12</v>
      </c>
      <c r="L183" s="147"/>
      <c r="M183" s="147"/>
      <c r="N183" s="147"/>
      <c r="O183" s="147"/>
      <c r="P183" s="147"/>
      <c r="Q183" s="147"/>
      <c r="R183" s="150"/>
      <c r="T183" s="151"/>
      <c r="U183" s="147"/>
      <c r="V183" s="147"/>
      <c r="W183" s="147"/>
      <c r="X183" s="147"/>
      <c r="Y183" s="147"/>
      <c r="Z183" s="147"/>
      <c r="AA183" s="152"/>
      <c r="AT183" s="153" t="s">
        <v>143</v>
      </c>
      <c r="AU183" s="153" t="s">
        <v>20</v>
      </c>
      <c r="AV183" s="10" t="s">
        <v>105</v>
      </c>
      <c r="AW183" s="10" t="s">
        <v>32</v>
      </c>
      <c r="AX183" s="10" t="s">
        <v>20</v>
      </c>
      <c r="AY183" s="153" t="s">
        <v>136</v>
      </c>
    </row>
    <row r="184" spans="2:65" s="1" customFormat="1" ht="31.5" customHeight="1" x14ac:dyDescent="0.3">
      <c r="B184" s="128"/>
      <c r="C184" s="129" t="s">
        <v>253</v>
      </c>
      <c r="D184" s="129" t="s">
        <v>137</v>
      </c>
      <c r="E184" s="130" t="s">
        <v>254</v>
      </c>
      <c r="F184" s="210" t="s">
        <v>255</v>
      </c>
      <c r="G184" s="211"/>
      <c r="H184" s="211"/>
      <c r="I184" s="211"/>
      <c r="J184" s="131" t="s">
        <v>140</v>
      </c>
      <c r="K184" s="132">
        <v>20</v>
      </c>
      <c r="L184" s="212">
        <v>0</v>
      </c>
      <c r="M184" s="211"/>
      <c r="N184" s="212">
        <f>ROUND(L184*K184,2)</f>
        <v>0</v>
      </c>
      <c r="O184" s="211"/>
      <c r="P184" s="211"/>
      <c r="Q184" s="211"/>
      <c r="R184" s="133"/>
      <c r="T184" s="134" t="s">
        <v>3</v>
      </c>
      <c r="U184" s="37" t="s">
        <v>39</v>
      </c>
      <c r="V184" s="135">
        <v>0</v>
      </c>
      <c r="W184" s="135">
        <f>V184*K184</f>
        <v>0</v>
      </c>
      <c r="X184" s="135">
        <v>0</v>
      </c>
      <c r="Y184" s="135">
        <f>X184*K184</f>
        <v>0</v>
      </c>
      <c r="Z184" s="135">
        <v>0</v>
      </c>
      <c r="AA184" s="136">
        <f>Z184*K184</f>
        <v>0</v>
      </c>
      <c r="AR184" s="14" t="s">
        <v>135</v>
      </c>
      <c r="AT184" s="14" t="s">
        <v>137</v>
      </c>
      <c r="AU184" s="14" t="s">
        <v>20</v>
      </c>
      <c r="AY184" s="14" t="s">
        <v>136</v>
      </c>
      <c r="BE184" s="137">
        <f>IF(U184="základní",N184,0)</f>
        <v>0</v>
      </c>
      <c r="BF184" s="137">
        <f>IF(U184="snížená",N184,0)</f>
        <v>0</v>
      </c>
      <c r="BG184" s="137">
        <f>IF(U184="zákl. přenesená",N184,0)</f>
        <v>0</v>
      </c>
      <c r="BH184" s="137">
        <f>IF(U184="sníž. přenesená",N184,0)</f>
        <v>0</v>
      </c>
      <c r="BI184" s="137">
        <f>IF(U184="nulová",N184,0)</f>
        <v>0</v>
      </c>
      <c r="BJ184" s="14" t="s">
        <v>20</v>
      </c>
      <c r="BK184" s="137">
        <f>ROUND(L184*K184,2)</f>
        <v>0</v>
      </c>
      <c r="BL184" s="14" t="s">
        <v>135</v>
      </c>
      <c r="BM184" s="14" t="s">
        <v>256</v>
      </c>
    </row>
    <row r="185" spans="2:65" s="9" customFormat="1" ht="22.5" customHeight="1" x14ac:dyDescent="0.3">
      <c r="B185" s="138"/>
      <c r="C185" s="139"/>
      <c r="D185" s="139"/>
      <c r="E185" s="140" t="s">
        <v>3</v>
      </c>
      <c r="F185" s="213" t="s">
        <v>257</v>
      </c>
      <c r="G185" s="214"/>
      <c r="H185" s="214"/>
      <c r="I185" s="214"/>
      <c r="J185" s="139"/>
      <c r="K185" s="141" t="s">
        <v>3</v>
      </c>
      <c r="L185" s="139"/>
      <c r="M185" s="139"/>
      <c r="N185" s="139"/>
      <c r="O185" s="139"/>
      <c r="P185" s="139"/>
      <c r="Q185" s="139"/>
      <c r="R185" s="142"/>
      <c r="T185" s="143"/>
      <c r="U185" s="139"/>
      <c r="V185" s="139"/>
      <c r="W185" s="139"/>
      <c r="X185" s="139"/>
      <c r="Y185" s="139"/>
      <c r="Z185" s="139"/>
      <c r="AA185" s="144"/>
      <c r="AT185" s="145" t="s">
        <v>143</v>
      </c>
      <c r="AU185" s="145" t="s">
        <v>20</v>
      </c>
      <c r="AV185" s="9" t="s">
        <v>20</v>
      </c>
      <c r="AW185" s="9" t="s">
        <v>32</v>
      </c>
      <c r="AX185" s="9" t="s">
        <v>74</v>
      </c>
      <c r="AY185" s="145" t="s">
        <v>136</v>
      </c>
    </row>
    <row r="186" spans="2:65" s="9" customFormat="1" ht="22.5" customHeight="1" x14ac:dyDescent="0.3">
      <c r="B186" s="138"/>
      <c r="C186" s="139"/>
      <c r="D186" s="139"/>
      <c r="E186" s="140" t="s">
        <v>3</v>
      </c>
      <c r="F186" s="215" t="s">
        <v>258</v>
      </c>
      <c r="G186" s="214"/>
      <c r="H186" s="214"/>
      <c r="I186" s="214"/>
      <c r="J186" s="139"/>
      <c r="K186" s="141" t="s">
        <v>3</v>
      </c>
      <c r="L186" s="139"/>
      <c r="M186" s="139"/>
      <c r="N186" s="139"/>
      <c r="O186" s="139"/>
      <c r="P186" s="139"/>
      <c r="Q186" s="139"/>
      <c r="R186" s="142"/>
      <c r="T186" s="143"/>
      <c r="U186" s="139"/>
      <c r="V186" s="139"/>
      <c r="W186" s="139"/>
      <c r="X186" s="139"/>
      <c r="Y186" s="139"/>
      <c r="Z186" s="139"/>
      <c r="AA186" s="144"/>
      <c r="AT186" s="145" t="s">
        <v>143</v>
      </c>
      <c r="AU186" s="145" t="s">
        <v>20</v>
      </c>
      <c r="AV186" s="9" t="s">
        <v>20</v>
      </c>
      <c r="AW186" s="9" t="s">
        <v>32</v>
      </c>
      <c r="AX186" s="9" t="s">
        <v>74</v>
      </c>
      <c r="AY186" s="145" t="s">
        <v>136</v>
      </c>
    </row>
    <row r="187" spans="2:65" s="9" customFormat="1" ht="22.5" customHeight="1" x14ac:dyDescent="0.3">
      <c r="B187" s="138"/>
      <c r="C187" s="139"/>
      <c r="D187" s="139"/>
      <c r="E187" s="140" t="s">
        <v>3</v>
      </c>
      <c r="F187" s="215" t="s">
        <v>259</v>
      </c>
      <c r="G187" s="214"/>
      <c r="H187" s="214"/>
      <c r="I187" s="214"/>
      <c r="J187" s="139"/>
      <c r="K187" s="141" t="s">
        <v>3</v>
      </c>
      <c r="L187" s="139"/>
      <c r="M187" s="139"/>
      <c r="N187" s="139"/>
      <c r="O187" s="139"/>
      <c r="P187" s="139"/>
      <c r="Q187" s="139"/>
      <c r="R187" s="142"/>
      <c r="T187" s="143"/>
      <c r="U187" s="139"/>
      <c r="V187" s="139"/>
      <c r="W187" s="139"/>
      <c r="X187" s="139"/>
      <c r="Y187" s="139"/>
      <c r="Z187" s="139"/>
      <c r="AA187" s="144"/>
      <c r="AT187" s="145" t="s">
        <v>143</v>
      </c>
      <c r="AU187" s="145" t="s">
        <v>20</v>
      </c>
      <c r="AV187" s="9" t="s">
        <v>20</v>
      </c>
      <c r="AW187" s="9" t="s">
        <v>32</v>
      </c>
      <c r="AX187" s="9" t="s">
        <v>74</v>
      </c>
      <c r="AY187" s="145" t="s">
        <v>136</v>
      </c>
    </row>
    <row r="188" spans="2:65" s="10" customFormat="1" ht="22.5" customHeight="1" x14ac:dyDescent="0.3">
      <c r="B188" s="146"/>
      <c r="C188" s="147"/>
      <c r="D188" s="147"/>
      <c r="E188" s="148" t="s">
        <v>260</v>
      </c>
      <c r="F188" s="208" t="s">
        <v>105</v>
      </c>
      <c r="G188" s="209"/>
      <c r="H188" s="209"/>
      <c r="I188" s="209"/>
      <c r="J188" s="147"/>
      <c r="K188" s="149">
        <v>2</v>
      </c>
      <c r="L188" s="147"/>
      <c r="M188" s="147"/>
      <c r="N188" s="147"/>
      <c r="O188" s="147"/>
      <c r="P188" s="147"/>
      <c r="Q188" s="147"/>
      <c r="R188" s="150"/>
      <c r="T188" s="151"/>
      <c r="U188" s="147"/>
      <c r="V188" s="147"/>
      <c r="W188" s="147"/>
      <c r="X188" s="147"/>
      <c r="Y188" s="147"/>
      <c r="Z188" s="147"/>
      <c r="AA188" s="152"/>
      <c r="AT188" s="153" t="s">
        <v>143</v>
      </c>
      <c r="AU188" s="153" t="s">
        <v>20</v>
      </c>
      <c r="AV188" s="10" t="s">
        <v>105</v>
      </c>
      <c r="AW188" s="10" t="s">
        <v>32</v>
      </c>
      <c r="AX188" s="10" t="s">
        <v>74</v>
      </c>
      <c r="AY188" s="153" t="s">
        <v>136</v>
      </c>
    </row>
    <row r="189" spans="2:65" s="9" customFormat="1" ht="22.5" customHeight="1" x14ac:dyDescent="0.3">
      <c r="B189" s="138"/>
      <c r="C189" s="139"/>
      <c r="D189" s="139"/>
      <c r="E189" s="140" t="s">
        <v>3</v>
      </c>
      <c r="F189" s="215" t="s">
        <v>261</v>
      </c>
      <c r="G189" s="214"/>
      <c r="H189" s="214"/>
      <c r="I189" s="214"/>
      <c r="J189" s="139"/>
      <c r="K189" s="141" t="s">
        <v>3</v>
      </c>
      <c r="L189" s="139"/>
      <c r="M189" s="139"/>
      <c r="N189" s="139"/>
      <c r="O189" s="139"/>
      <c r="P189" s="139"/>
      <c r="Q189" s="139"/>
      <c r="R189" s="142"/>
      <c r="T189" s="143"/>
      <c r="U189" s="139"/>
      <c r="V189" s="139"/>
      <c r="W189" s="139"/>
      <c r="X189" s="139"/>
      <c r="Y189" s="139"/>
      <c r="Z189" s="139"/>
      <c r="AA189" s="144"/>
      <c r="AT189" s="145" t="s">
        <v>143</v>
      </c>
      <c r="AU189" s="145" t="s">
        <v>20</v>
      </c>
      <c r="AV189" s="9" t="s">
        <v>20</v>
      </c>
      <c r="AW189" s="9" t="s">
        <v>32</v>
      </c>
      <c r="AX189" s="9" t="s">
        <v>74</v>
      </c>
      <c r="AY189" s="145" t="s">
        <v>136</v>
      </c>
    </row>
    <row r="190" spans="2:65" s="10" customFormat="1" ht="22.5" customHeight="1" x14ac:dyDescent="0.3">
      <c r="B190" s="146"/>
      <c r="C190" s="147"/>
      <c r="D190" s="147"/>
      <c r="E190" s="148" t="s">
        <v>262</v>
      </c>
      <c r="F190" s="208" t="s">
        <v>163</v>
      </c>
      <c r="G190" s="209"/>
      <c r="H190" s="209"/>
      <c r="I190" s="209"/>
      <c r="J190" s="147"/>
      <c r="K190" s="149">
        <v>3</v>
      </c>
      <c r="L190" s="147"/>
      <c r="M190" s="147"/>
      <c r="N190" s="147"/>
      <c r="O190" s="147"/>
      <c r="P190" s="147"/>
      <c r="Q190" s="147"/>
      <c r="R190" s="150"/>
      <c r="T190" s="151"/>
      <c r="U190" s="147"/>
      <c r="V190" s="147"/>
      <c r="W190" s="147"/>
      <c r="X190" s="147"/>
      <c r="Y190" s="147"/>
      <c r="Z190" s="147"/>
      <c r="AA190" s="152"/>
      <c r="AT190" s="153" t="s">
        <v>143</v>
      </c>
      <c r="AU190" s="153" t="s">
        <v>20</v>
      </c>
      <c r="AV190" s="10" t="s">
        <v>105</v>
      </c>
      <c r="AW190" s="10" t="s">
        <v>32</v>
      </c>
      <c r="AX190" s="10" t="s">
        <v>74</v>
      </c>
      <c r="AY190" s="153" t="s">
        <v>136</v>
      </c>
    </row>
    <row r="191" spans="2:65" s="9" customFormat="1" ht="22.5" customHeight="1" x14ac:dyDescent="0.3">
      <c r="B191" s="138"/>
      <c r="C191" s="139"/>
      <c r="D191" s="139"/>
      <c r="E191" s="140" t="s">
        <v>3</v>
      </c>
      <c r="F191" s="215" t="s">
        <v>263</v>
      </c>
      <c r="G191" s="214"/>
      <c r="H191" s="214"/>
      <c r="I191" s="214"/>
      <c r="J191" s="139"/>
      <c r="K191" s="141" t="s">
        <v>3</v>
      </c>
      <c r="L191" s="139"/>
      <c r="M191" s="139"/>
      <c r="N191" s="139"/>
      <c r="O191" s="139"/>
      <c r="P191" s="139"/>
      <c r="Q191" s="139"/>
      <c r="R191" s="142"/>
      <c r="T191" s="143"/>
      <c r="U191" s="139"/>
      <c r="V191" s="139"/>
      <c r="W191" s="139"/>
      <c r="X191" s="139"/>
      <c r="Y191" s="139"/>
      <c r="Z191" s="139"/>
      <c r="AA191" s="144"/>
      <c r="AT191" s="145" t="s">
        <v>143</v>
      </c>
      <c r="AU191" s="145" t="s">
        <v>20</v>
      </c>
      <c r="AV191" s="9" t="s">
        <v>20</v>
      </c>
      <c r="AW191" s="9" t="s">
        <v>32</v>
      </c>
      <c r="AX191" s="9" t="s">
        <v>74</v>
      </c>
      <c r="AY191" s="145" t="s">
        <v>136</v>
      </c>
    </row>
    <row r="192" spans="2:65" s="10" customFormat="1" ht="22.5" customHeight="1" x14ac:dyDescent="0.3">
      <c r="B192" s="146"/>
      <c r="C192" s="147"/>
      <c r="D192" s="147"/>
      <c r="E192" s="148" t="s">
        <v>264</v>
      </c>
      <c r="F192" s="208" t="s">
        <v>105</v>
      </c>
      <c r="G192" s="209"/>
      <c r="H192" s="209"/>
      <c r="I192" s="209"/>
      <c r="J192" s="147"/>
      <c r="K192" s="149">
        <v>2</v>
      </c>
      <c r="L192" s="147"/>
      <c r="M192" s="147"/>
      <c r="N192" s="147"/>
      <c r="O192" s="147"/>
      <c r="P192" s="147"/>
      <c r="Q192" s="147"/>
      <c r="R192" s="150"/>
      <c r="T192" s="151"/>
      <c r="U192" s="147"/>
      <c r="V192" s="147"/>
      <c r="W192" s="147"/>
      <c r="X192" s="147"/>
      <c r="Y192" s="147"/>
      <c r="Z192" s="147"/>
      <c r="AA192" s="152"/>
      <c r="AT192" s="153" t="s">
        <v>143</v>
      </c>
      <c r="AU192" s="153" t="s">
        <v>20</v>
      </c>
      <c r="AV192" s="10" t="s">
        <v>105</v>
      </c>
      <c r="AW192" s="10" t="s">
        <v>32</v>
      </c>
      <c r="AX192" s="10" t="s">
        <v>74</v>
      </c>
      <c r="AY192" s="153" t="s">
        <v>136</v>
      </c>
    </row>
    <row r="193" spans="2:65" s="9" customFormat="1" ht="22.5" customHeight="1" x14ac:dyDescent="0.3">
      <c r="B193" s="138"/>
      <c r="C193" s="139"/>
      <c r="D193" s="139"/>
      <c r="E193" s="140" t="s">
        <v>3</v>
      </c>
      <c r="F193" s="215" t="s">
        <v>265</v>
      </c>
      <c r="G193" s="214"/>
      <c r="H193" s="214"/>
      <c r="I193" s="214"/>
      <c r="J193" s="139"/>
      <c r="K193" s="141" t="s">
        <v>3</v>
      </c>
      <c r="L193" s="139"/>
      <c r="M193" s="139"/>
      <c r="N193" s="139"/>
      <c r="O193" s="139"/>
      <c r="P193" s="139"/>
      <c r="Q193" s="139"/>
      <c r="R193" s="142"/>
      <c r="T193" s="143"/>
      <c r="U193" s="139"/>
      <c r="V193" s="139"/>
      <c r="W193" s="139"/>
      <c r="X193" s="139"/>
      <c r="Y193" s="139"/>
      <c r="Z193" s="139"/>
      <c r="AA193" s="144"/>
      <c r="AT193" s="145" t="s">
        <v>143</v>
      </c>
      <c r="AU193" s="145" t="s">
        <v>20</v>
      </c>
      <c r="AV193" s="9" t="s">
        <v>20</v>
      </c>
      <c r="AW193" s="9" t="s">
        <v>32</v>
      </c>
      <c r="AX193" s="9" t="s">
        <v>74</v>
      </c>
      <c r="AY193" s="145" t="s">
        <v>136</v>
      </c>
    </row>
    <row r="194" spans="2:65" s="10" customFormat="1" ht="22.5" customHeight="1" x14ac:dyDescent="0.3">
      <c r="B194" s="146"/>
      <c r="C194" s="147"/>
      <c r="D194" s="147"/>
      <c r="E194" s="148" t="s">
        <v>266</v>
      </c>
      <c r="F194" s="208" t="s">
        <v>105</v>
      </c>
      <c r="G194" s="209"/>
      <c r="H194" s="209"/>
      <c r="I194" s="209"/>
      <c r="J194" s="147"/>
      <c r="K194" s="149">
        <v>2</v>
      </c>
      <c r="L194" s="147"/>
      <c r="M194" s="147"/>
      <c r="N194" s="147"/>
      <c r="O194" s="147"/>
      <c r="P194" s="147"/>
      <c r="Q194" s="147"/>
      <c r="R194" s="150"/>
      <c r="T194" s="151"/>
      <c r="U194" s="147"/>
      <c r="V194" s="147"/>
      <c r="W194" s="147"/>
      <c r="X194" s="147"/>
      <c r="Y194" s="147"/>
      <c r="Z194" s="147"/>
      <c r="AA194" s="152"/>
      <c r="AT194" s="153" t="s">
        <v>143</v>
      </c>
      <c r="AU194" s="153" t="s">
        <v>20</v>
      </c>
      <c r="AV194" s="10" t="s">
        <v>105</v>
      </c>
      <c r="AW194" s="10" t="s">
        <v>32</v>
      </c>
      <c r="AX194" s="10" t="s">
        <v>74</v>
      </c>
      <c r="AY194" s="153" t="s">
        <v>136</v>
      </c>
    </row>
    <row r="195" spans="2:65" s="9" customFormat="1" ht="22.5" customHeight="1" x14ac:dyDescent="0.3">
      <c r="B195" s="138"/>
      <c r="C195" s="139"/>
      <c r="D195" s="139"/>
      <c r="E195" s="140" t="s">
        <v>3</v>
      </c>
      <c r="F195" s="215" t="s">
        <v>267</v>
      </c>
      <c r="G195" s="214"/>
      <c r="H195" s="214"/>
      <c r="I195" s="214"/>
      <c r="J195" s="139"/>
      <c r="K195" s="141" t="s">
        <v>3</v>
      </c>
      <c r="L195" s="139"/>
      <c r="M195" s="139"/>
      <c r="N195" s="139"/>
      <c r="O195" s="139"/>
      <c r="P195" s="139"/>
      <c r="Q195" s="139"/>
      <c r="R195" s="142"/>
      <c r="T195" s="143"/>
      <c r="U195" s="139"/>
      <c r="V195" s="139"/>
      <c r="W195" s="139"/>
      <c r="X195" s="139"/>
      <c r="Y195" s="139"/>
      <c r="Z195" s="139"/>
      <c r="AA195" s="144"/>
      <c r="AT195" s="145" t="s">
        <v>143</v>
      </c>
      <c r="AU195" s="145" t="s">
        <v>20</v>
      </c>
      <c r="AV195" s="9" t="s">
        <v>20</v>
      </c>
      <c r="AW195" s="9" t="s">
        <v>32</v>
      </c>
      <c r="AX195" s="9" t="s">
        <v>74</v>
      </c>
      <c r="AY195" s="145" t="s">
        <v>136</v>
      </c>
    </row>
    <row r="196" spans="2:65" s="10" customFormat="1" ht="22.5" customHeight="1" x14ac:dyDescent="0.3">
      <c r="B196" s="146"/>
      <c r="C196" s="147"/>
      <c r="D196" s="147"/>
      <c r="E196" s="148" t="s">
        <v>104</v>
      </c>
      <c r="F196" s="208" t="s">
        <v>20</v>
      </c>
      <c r="G196" s="209"/>
      <c r="H196" s="209"/>
      <c r="I196" s="209"/>
      <c r="J196" s="147"/>
      <c r="K196" s="149">
        <v>1</v>
      </c>
      <c r="L196" s="147"/>
      <c r="M196" s="147"/>
      <c r="N196" s="147"/>
      <c r="O196" s="147"/>
      <c r="P196" s="147"/>
      <c r="Q196" s="147"/>
      <c r="R196" s="150"/>
      <c r="T196" s="151"/>
      <c r="U196" s="147"/>
      <c r="V196" s="147"/>
      <c r="W196" s="147"/>
      <c r="X196" s="147"/>
      <c r="Y196" s="147"/>
      <c r="Z196" s="147"/>
      <c r="AA196" s="152"/>
      <c r="AT196" s="153" t="s">
        <v>143</v>
      </c>
      <c r="AU196" s="153" t="s">
        <v>20</v>
      </c>
      <c r="AV196" s="10" t="s">
        <v>105</v>
      </c>
      <c r="AW196" s="10" t="s">
        <v>32</v>
      </c>
      <c r="AX196" s="10" t="s">
        <v>74</v>
      </c>
      <c r="AY196" s="153" t="s">
        <v>136</v>
      </c>
    </row>
    <row r="197" spans="2:65" s="9" customFormat="1" ht="22.5" customHeight="1" x14ac:dyDescent="0.3">
      <c r="B197" s="138"/>
      <c r="C197" s="139"/>
      <c r="D197" s="139"/>
      <c r="E197" s="140" t="s">
        <v>3</v>
      </c>
      <c r="F197" s="215" t="s">
        <v>268</v>
      </c>
      <c r="G197" s="214"/>
      <c r="H197" s="214"/>
      <c r="I197" s="214"/>
      <c r="J197" s="139"/>
      <c r="K197" s="141" t="s">
        <v>3</v>
      </c>
      <c r="L197" s="139"/>
      <c r="M197" s="139"/>
      <c r="N197" s="139"/>
      <c r="O197" s="139"/>
      <c r="P197" s="139"/>
      <c r="Q197" s="139"/>
      <c r="R197" s="142"/>
      <c r="T197" s="143"/>
      <c r="U197" s="139"/>
      <c r="V197" s="139"/>
      <c r="W197" s="139"/>
      <c r="X197" s="139"/>
      <c r="Y197" s="139"/>
      <c r="Z197" s="139"/>
      <c r="AA197" s="144"/>
      <c r="AT197" s="145" t="s">
        <v>143</v>
      </c>
      <c r="AU197" s="145" t="s">
        <v>20</v>
      </c>
      <c r="AV197" s="9" t="s">
        <v>20</v>
      </c>
      <c r="AW197" s="9" t="s">
        <v>32</v>
      </c>
      <c r="AX197" s="9" t="s">
        <v>74</v>
      </c>
      <c r="AY197" s="145" t="s">
        <v>136</v>
      </c>
    </row>
    <row r="198" spans="2:65" s="10" customFormat="1" ht="22.5" customHeight="1" x14ac:dyDescent="0.3">
      <c r="B198" s="146"/>
      <c r="C198" s="147"/>
      <c r="D198" s="147"/>
      <c r="E198" s="148" t="s">
        <v>269</v>
      </c>
      <c r="F198" s="208" t="s">
        <v>105</v>
      </c>
      <c r="G198" s="209"/>
      <c r="H198" s="209"/>
      <c r="I198" s="209"/>
      <c r="J198" s="147"/>
      <c r="K198" s="149">
        <v>2</v>
      </c>
      <c r="L198" s="147"/>
      <c r="M198" s="147"/>
      <c r="N198" s="147"/>
      <c r="O198" s="147"/>
      <c r="P198" s="147"/>
      <c r="Q198" s="147"/>
      <c r="R198" s="150"/>
      <c r="T198" s="151"/>
      <c r="U198" s="147"/>
      <c r="V198" s="147"/>
      <c r="W198" s="147"/>
      <c r="X198" s="147"/>
      <c r="Y198" s="147"/>
      <c r="Z198" s="147"/>
      <c r="AA198" s="152"/>
      <c r="AT198" s="153" t="s">
        <v>143</v>
      </c>
      <c r="AU198" s="153" t="s">
        <v>20</v>
      </c>
      <c r="AV198" s="10" t="s">
        <v>105</v>
      </c>
      <c r="AW198" s="10" t="s">
        <v>32</v>
      </c>
      <c r="AX198" s="10" t="s">
        <v>74</v>
      </c>
      <c r="AY198" s="153" t="s">
        <v>136</v>
      </c>
    </row>
    <row r="199" spans="2:65" s="9" customFormat="1" ht="22.5" customHeight="1" x14ac:dyDescent="0.3">
      <c r="B199" s="138"/>
      <c r="C199" s="139"/>
      <c r="D199" s="139"/>
      <c r="E199" s="140" t="s">
        <v>3</v>
      </c>
      <c r="F199" s="215" t="s">
        <v>270</v>
      </c>
      <c r="G199" s="214"/>
      <c r="H199" s="214"/>
      <c r="I199" s="214"/>
      <c r="J199" s="139"/>
      <c r="K199" s="141" t="s">
        <v>3</v>
      </c>
      <c r="L199" s="139"/>
      <c r="M199" s="139"/>
      <c r="N199" s="139"/>
      <c r="O199" s="139"/>
      <c r="P199" s="139"/>
      <c r="Q199" s="139"/>
      <c r="R199" s="142"/>
      <c r="T199" s="143"/>
      <c r="U199" s="139"/>
      <c r="V199" s="139"/>
      <c r="W199" s="139"/>
      <c r="X199" s="139"/>
      <c r="Y199" s="139"/>
      <c r="Z199" s="139"/>
      <c r="AA199" s="144"/>
      <c r="AT199" s="145" t="s">
        <v>143</v>
      </c>
      <c r="AU199" s="145" t="s">
        <v>20</v>
      </c>
      <c r="AV199" s="9" t="s">
        <v>20</v>
      </c>
      <c r="AW199" s="9" t="s">
        <v>32</v>
      </c>
      <c r="AX199" s="9" t="s">
        <v>74</v>
      </c>
      <c r="AY199" s="145" t="s">
        <v>136</v>
      </c>
    </row>
    <row r="200" spans="2:65" s="10" customFormat="1" ht="22.5" customHeight="1" x14ac:dyDescent="0.3">
      <c r="B200" s="146"/>
      <c r="C200" s="147"/>
      <c r="D200" s="147"/>
      <c r="E200" s="148" t="s">
        <v>271</v>
      </c>
      <c r="F200" s="208" t="s">
        <v>20</v>
      </c>
      <c r="G200" s="209"/>
      <c r="H200" s="209"/>
      <c r="I200" s="209"/>
      <c r="J200" s="147"/>
      <c r="K200" s="149">
        <v>1</v>
      </c>
      <c r="L200" s="147"/>
      <c r="M200" s="147"/>
      <c r="N200" s="147"/>
      <c r="O200" s="147"/>
      <c r="P200" s="147"/>
      <c r="Q200" s="147"/>
      <c r="R200" s="150"/>
      <c r="T200" s="151"/>
      <c r="U200" s="147"/>
      <c r="V200" s="147"/>
      <c r="W200" s="147"/>
      <c r="X200" s="147"/>
      <c r="Y200" s="147"/>
      <c r="Z200" s="147"/>
      <c r="AA200" s="152"/>
      <c r="AT200" s="153" t="s">
        <v>143</v>
      </c>
      <c r="AU200" s="153" t="s">
        <v>20</v>
      </c>
      <c r="AV200" s="10" t="s">
        <v>105</v>
      </c>
      <c r="AW200" s="10" t="s">
        <v>32</v>
      </c>
      <c r="AX200" s="10" t="s">
        <v>74</v>
      </c>
      <c r="AY200" s="153" t="s">
        <v>136</v>
      </c>
    </row>
    <row r="201" spans="2:65" s="9" customFormat="1" ht="22.5" customHeight="1" x14ac:dyDescent="0.3">
      <c r="B201" s="138"/>
      <c r="C201" s="139"/>
      <c r="D201" s="139"/>
      <c r="E201" s="140" t="s">
        <v>3</v>
      </c>
      <c r="F201" s="215" t="s">
        <v>272</v>
      </c>
      <c r="G201" s="214"/>
      <c r="H201" s="214"/>
      <c r="I201" s="214"/>
      <c r="J201" s="139"/>
      <c r="K201" s="141" t="s">
        <v>3</v>
      </c>
      <c r="L201" s="139"/>
      <c r="M201" s="139"/>
      <c r="N201" s="139"/>
      <c r="O201" s="139"/>
      <c r="P201" s="139"/>
      <c r="Q201" s="139"/>
      <c r="R201" s="142"/>
      <c r="T201" s="143"/>
      <c r="U201" s="139"/>
      <c r="V201" s="139"/>
      <c r="W201" s="139"/>
      <c r="X201" s="139"/>
      <c r="Y201" s="139"/>
      <c r="Z201" s="139"/>
      <c r="AA201" s="144"/>
      <c r="AT201" s="145" t="s">
        <v>143</v>
      </c>
      <c r="AU201" s="145" t="s">
        <v>20</v>
      </c>
      <c r="AV201" s="9" t="s">
        <v>20</v>
      </c>
      <c r="AW201" s="9" t="s">
        <v>32</v>
      </c>
      <c r="AX201" s="9" t="s">
        <v>74</v>
      </c>
      <c r="AY201" s="145" t="s">
        <v>136</v>
      </c>
    </row>
    <row r="202" spans="2:65" s="10" customFormat="1" ht="22.5" customHeight="1" x14ac:dyDescent="0.3">
      <c r="B202" s="146"/>
      <c r="C202" s="147"/>
      <c r="D202" s="147"/>
      <c r="E202" s="148" t="s">
        <v>273</v>
      </c>
      <c r="F202" s="208" t="s">
        <v>105</v>
      </c>
      <c r="G202" s="209"/>
      <c r="H202" s="209"/>
      <c r="I202" s="209"/>
      <c r="J202" s="147"/>
      <c r="K202" s="149">
        <v>2</v>
      </c>
      <c r="L202" s="147"/>
      <c r="M202" s="147"/>
      <c r="N202" s="147"/>
      <c r="O202" s="147"/>
      <c r="P202" s="147"/>
      <c r="Q202" s="147"/>
      <c r="R202" s="150"/>
      <c r="T202" s="151"/>
      <c r="U202" s="147"/>
      <c r="V202" s="147"/>
      <c r="W202" s="147"/>
      <c r="X202" s="147"/>
      <c r="Y202" s="147"/>
      <c r="Z202" s="147"/>
      <c r="AA202" s="152"/>
      <c r="AT202" s="153" t="s">
        <v>143</v>
      </c>
      <c r="AU202" s="153" t="s">
        <v>20</v>
      </c>
      <c r="AV202" s="10" t="s">
        <v>105</v>
      </c>
      <c r="AW202" s="10" t="s">
        <v>32</v>
      </c>
      <c r="AX202" s="10" t="s">
        <v>74</v>
      </c>
      <c r="AY202" s="153" t="s">
        <v>136</v>
      </c>
    </row>
    <row r="203" spans="2:65" s="9" customFormat="1" ht="22.5" customHeight="1" x14ac:dyDescent="0.3">
      <c r="B203" s="138"/>
      <c r="C203" s="139"/>
      <c r="D203" s="139"/>
      <c r="E203" s="140" t="s">
        <v>3</v>
      </c>
      <c r="F203" s="215" t="s">
        <v>274</v>
      </c>
      <c r="G203" s="214"/>
      <c r="H203" s="214"/>
      <c r="I203" s="214"/>
      <c r="J203" s="139"/>
      <c r="K203" s="141" t="s">
        <v>3</v>
      </c>
      <c r="L203" s="139"/>
      <c r="M203" s="139"/>
      <c r="N203" s="139"/>
      <c r="O203" s="139"/>
      <c r="P203" s="139"/>
      <c r="Q203" s="139"/>
      <c r="R203" s="142"/>
      <c r="T203" s="143"/>
      <c r="U203" s="139"/>
      <c r="V203" s="139"/>
      <c r="W203" s="139"/>
      <c r="X203" s="139"/>
      <c r="Y203" s="139"/>
      <c r="Z203" s="139"/>
      <c r="AA203" s="144"/>
      <c r="AT203" s="145" t="s">
        <v>143</v>
      </c>
      <c r="AU203" s="145" t="s">
        <v>20</v>
      </c>
      <c r="AV203" s="9" t="s">
        <v>20</v>
      </c>
      <c r="AW203" s="9" t="s">
        <v>32</v>
      </c>
      <c r="AX203" s="9" t="s">
        <v>74</v>
      </c>
      <c r="AY203" s="145" t="s">
        <v>136</v>
      </c>
    </row>
    <row r="204" spans="2:65" s="10" customFormat="1" ht="22.5" customHeight="1" x14ac:dyDescent="0.3">
      <c r="B204" s="146"/>
      <c r="C204" s="147"/>
      <c r="D204" s="147"/>
      <c r="E204" s="148" t="s">
        <v>275</v>
      </c>
      <c r="F204" s="208" t="s">
        <v>105</v>
      </c>
      <c r="G204" s="209"/>
      <c r="H204" s="209"/>
      <c r="I204" s="209"/>
      <c r="J204" s="147"/>
      <c r="K204" s="149">
        <v>2</v>
      </c>
      <c r="L204" s="147"/>
      <c r="M204" s="147"/>
      <c r="N204" s="147"/>
      <c r="O204" s="147"/>
      <c r="P204" s="147"/>
      <c r="Q204" s="147"/>
      <c r="R204" s="150"/>
      <c r="T204" s="151"/>
      <c r="U204" s="147"/>
      <c r="V204" s="147"/>
      <c r="W204" s="147"/>
      <c r="X204" s="147"/>
      <c r="Y204" s="147"/>
      <c r="Z204" s="147"/>
      <c r="AA204" s="152"/>
      <c r="AT204" s="153" t="s">
        <v>143</v>
      </c>
      <c r="AU204" s="153" t="s">
        <v>20</v>
      </c>
      <c r="AV204" s="10" t="s">
        <v>105</v>
      </c>
      <c r="AW204" s="10" t="s">
        <v>32</v>
      </c>
      <c r="AX204" s="10" t="s">
        <v>74</v>
      </c>
      <c r="AY204" s="153" t="s">
        <v>136</v>
      </c>
    </row>
    <row r="205" spans="2:65" s="9" customFormat="1" ht="22.5" customHeight="1" x14ac:dyDescent="0.3">
      <c r="B205" s="138"/>
      <c r="C205" s="139"/>
      <c r="D205" s="139"/>
      <c r="E205" s="140" t="s">
        <v>3</v>
      </c>
      <c r="F205" s="215" t="s">
        <v>276</v>
      </c>
      <c r="G205" s="214"/>
      <c r="H205" s="214"/>
      <c r="I205" s="214"/>
      <c r="J205" s="139"/>
      <c r="K205" s="141" t="s">
        <v>3</v>
      </c>
      <c r="L205" s="139"/>
      <c r="M205" s="139"/>
      <c r="N205" s="139"/>
      <c r="O205" s="139"/>
      <c r="P205" s="139"/>
      <c r="Q205" s="139"/>
      <c r="R205" s="142"/>
      <c r="T205" s="143"/>
      <c r="U205" s="139"/>
      <c r="V205" s="139"/>
      <c r="W205" s="139"/>
      <c r="X205" s="139"/>
      <c r="Y205" s="139"/>
      <c r="Z205" s="139"/>
      <c r="AA205" s="144"/>
      <c r="AT205" s="145" t="s">
        <v>143</v>
      </c>
      <c r="AU205" s="145" t="s">
        <v>20</v>
      </c>
      <c r="AV205" s="9" t="s">
        <v>20</v>
      </c>
      <c r="AW205" s="9" t="s">
        <v>32</v>
      </c>
      <c r="AX205" s="9" t="s">
        <v>74</v>
      </c>
      <c r="AY205" s="145" t="s">
        <v>136</v>
      </c>
    </row>
    <row r="206" spans="2:65" s="10" customFormat="1" ht="22.5" customHeight="1" x14ac:dyDescent="0.3">
      <c r="B206" s="146"/>
      <c r="C206" s="147"/>
      <c r="D206" s="147"/>
      <c r="E206" s="148" t="s">
        <v>277</v>
      </c>
      <c r="F206" s="208" t="s">
        <v>163</v>
      </c>
      <c r="G206" s="209"/>
      <c r="H206" s="209"/>
      <c r="I206" s="209"/>
      <c r="J206" s="147"/>
      <c r="K206" s="149">
        <v>3</v>
      </c>
      <c r="L206" s="147"/>
      <c r="M206" s="147"/>
      <c r="N206" s="147"/>
      <c r="O206" s="147"/>
      <c r="P206" s="147"/>
      <c r="Q206" s="147"/>
      <c r="R206" s="150"/>
      <c r="T206" s="151"/>
      <c r="U206" s="147"/>
      <c r="V206" s="147"/>
      <c r="W206" s="147"/>
      <c r="X206" s="147"/>
      <c r="Y206" s="147"/>
      <c r="Z206" s="147"/>
      <c r="AA206" s="152"/>
      <c r="AT206" s="153" t="s">
        <v>143</v>
      </c>
      <c r="AU206" s="153" t="s">
        <v>20</v>
      </c>
      <c r="AV206" s="10" t="s">
        <v>105</v>
      </c>
      <c r="AW206" s="10" t="s">
        <v>32</v>
      </c>
      <c r="AX206" s="10" t="s">
        <v>74</v>
      </c>
      <c r="AY206" s="153" t="s">
        <v>136</v>
      </c>
    </row>
    <row r="207" spans="2:65" s="10" customFormat="1" ht="22.5" customHeight="1" x14ac:dyDescent="0.3">
      <c r="B207" s="146"/>
      <c r="C207" s="147"/>
      <c r="D207" s="147"/>
      <c r="E207" s="148" t="s">
        <v>278</v>
      </c>
      <c r="F207" s="208" t="s">
        <v>279</v>
      </c>
      <c r="G207" s="209"/>
      <c r="H207" s="209"/>
      <c r="I207" s="209"/>
      <c r="J207" s="147"/>
      <c r="K207" s="149">
        <v>20</v>
      </c>
      <c r="L207" s="147"/>
      <c r="M207" s="147"/>
      <c r="N207" s="147"/>
      <c r="O207" s="147"/>
      <c r="P207" s="147"/>
      <c r="Q207" s="147"/>
      <c r="R207" s="150"/>
      <c r="T207" s="151"/>
      <c r="U207" s="147"/>
      <c r="V207" s="147"/>
      <c r="W207" s="147"/>
      <c r="X207" s="147"/>
      <c r="Y207" s="147"/>
      <c r="Z207" s="147"/>
      <c r="AA207" s="152"/>
      <c r="AT207" s="153" t="s">
        <v>143</v>
      </c>
      <c r="AU207" s="153" t="s">
        <v>20</v>
      </c>
      <c r="AV207" s="10" t="s">
        <v>105</v>
      </c>
      <c r="AW207" s="10" t="s">
        <v>32</v>
      </c>
      <c r="AX207" s="10" t="s">
        <v>20</v>
      </c>
      <c r="AY207" s="153" t="s">
        <v>136</v>
      </c>
    </row>
    <row r="208" spans="2:65" s="1" customFormat="1" ht="31.5" customHeight="1" x14ac:dyDescent="0.3">
      <c r="B208" s="128"/>
      <c r="C208" s="129" t="s">
        <v>280</v>
      </c>
      <c r="D208" s="129" t="s">
        <v>137</v>
      </c>
      <c r="E208" s="130" t="s">
        <v>281</v>
      </c>
      <c r="F208" s="210" t="s">
        <v>282</v>
      </c>
      <c r="G208" s="211"/>
      <c r="H208" s="211"/>
      <c r="I208" s="211"/>
      <c r="J208" s="131" t="s">
        <v>140</v>
      </c>
      <c r="K208" s="132">
        <v>20</v>
      </c>
      <c r="L208" s="212">
        <v>0</v>
      </c>
      <c r="M208" s="211"/>
      <c r="N208" s="212">
        <f>ROUND(L208*K208,2)</f>
        <v>0</v>
      </c>
      <c r="O208" s="211"/>
      <c r="P208" s="211"/>
      <c r="Q208" s="211"/>
      <c r="R208" s="133"/>
      <c r="T208" s="134" t="s">
        <v>3</v>
      </c>
      <c r="U208" s="37" t="s">
        <v>39</v>
      </c>
      <c r="V208" s="135">
        <v>0</v>
      </c>
      <c r="W208" s="135">
        <f>V208*K208</f>
        <v>0</v>
      </c>
      <c r="X208" s="135">
        <v>0</v>
      </c>
      <c r="Y208" s="135">
        <f>X208*K208</f>
        <v>0</v>
      </c>
      <c r="Z208" s="135">
        <v>0</v>
      </c>
      <c r="AA208" s="136">
        <f>Z208*K208</f>
        <v>0</v>
      </c>
      <c r="AR208" s="14" t="s">
        <v>135</v>
      </c>
      <c r="AT208" s="14" t="s">
        <v>137</v>
      </c>
      <c r="AU208" s="14" t="s">
        <v>20</v>
      </c>
      <c r="AY208" s="14" t="s">
        <v>136</v>
      </c>
      <c r="BE208" s="137">
        <f>IF(U208="základní",N208,0)</f>
        <v>0</v>
      </c>
      <c r="BF208" s="137">
        <f>IF(U208="snížená",N208,0)</f>
        <v>0</v>
      </c>
      <c r="BG208" s="137">
        <f>IF(U208="zákl. přenesená",N208,0)</f>
        <v>0</v>
      </c>
      <c r="BH208" s="137">
        <f>IF(U208="sníž. přenesená",N208,0)</f>
        <v>0</v>
      </c>
      <c r="BI208" s="137">
        <f>IF(U208="nulová",N208,0)</f>
        <v>0</v>
      </c>
      <c r="BJ208" s="14" t="s">
        <v>20</v>
      </c>
      <c r="BK208" s="137">
        <f>ROUND(L208*K208,2)</f>
        <v>0</v>
      </c>
      <c r="BL208" s="14" t="s">
        <v>135</v>
      </c>
      <c r="BM208" s="14" t="s">
        <v>283</v>
      </c>
    </row>
    <row r="209" spans="2:51" s="9" customFormat="1" ht="22.5" customHeight="1" x14ac:dyDescent="0.3">
      <c r="B209" s="138"/>
      <c r="C209" s="139"/>
      <c r="D209" s="139"/>
      <c r="E209" s="140" t="s">
        <v>3</v>
      </c>
      <c r="F209" s="213" t="s">
        <v>257</v>
      </c>
      <c r="G209" s="214"/>
      <c r="H209" s="214"/>
      <c r="I209" s="214"/>
      <c r="J209" s="139"/>
      <c r="K209" s="141" t="s">
        <v>3</v>
      </c>
      <c r="L209" s="139"/>
      <c r="M209" s="139"/>
      <c r="N209" s="139"/>
      <c r="O209" s="139"/>
      <c r="P209" s="139"/>
      <c r="Q209" s="139"/>
      <c r="R209" s="142"/>
      <c r="T209" s="143"/>
      <c r="U209" s="139"/>
      <c r="V209" s="139"/>
      <c r="W209" s="139"/>
      <c r="X209" s="139"/>
      <c r="Y209" s="139"/>
      <c r="Z209" s="139"/>
      <c r="AA209" s="144"/>
      <c r="AT209" s="145" t="s">
        <v>143</v>
      </c>
      <c r="AU209" s="145" t="s">
        <v>20</v>
      </c>
      <c r="AV209" s="9" t="s">
        <v>20</v>
      </c>
      <c r="AW209" s="9" t="s">
        <v>32</v>
      </c>
      <c r="AX209" s="9" t="s">
        <v>74</v>
      </c>
      <c r="AY209" s="145" t="s">
        <v>136</v>
      </c>
    </row>
    <row r="210" spans="2:51" s="9" customFormat="1" ht="22.5" customHeight="1" x14ac:dyDescent="0.3">
      <c r="B210" s="138"/>
      <c r="C210" s="139"/>
      <c r="D210" s="139"/>
      <c r="E210" s="140" t="s">
        <v>3</v>
      </c>
      <c r="F210" s="215" t="s">
        <v>258</v>
      </c>
      <c r="G210" s="214"/>
      <c r="H210" s="214"/>
      <c r="I210" s="214"/>
      <c r="J210" s="139"/>
      <c r="K210" s="141" t="s">
        <v>3</v>
      </c>
      <c r="L210" s="139"/>
      <c r="M210" s="139"/>
      <c r="N210" s="139"/>
      <c r="O210" s="139"/>
      <c r="P210" s="139"/>
      <c r="Q210" s="139"/>
      <c r="R210" s="142"/>
      <c r="T210" s="143"/>
      <c r="U210" s="139"/>
      <c r="V210" s="139"/>
      <c r="W210" s="139"/>
      <c r="X210" s="139"/>
      <c r="Y210" s="139"/>
      <c r="Z210" s="139"/>
      <c r="AA210" s="144"/>
      <c r="AT210" s="145" t="s">
        <v>143</v>
      </c>
      <c r="AU210" s="145" t="s">
        <v>20</v>
      </c>
      <c r="AV210" s="9" t="s">
        <v>20</v>
      </c>
      <c r="AW210" s="9" t="s">
        <v>32</v>
      </c>
      <c r="AX210" s="9" t="s">
        <v>74</v>
      </c>
      <c r="AY210" s="145" t="s">
        <v>136</v>
      </c>
    </row>
    <row r="211" spans="2:51" s="9" customFormat="1" ht="22.5" customHeight="1" x14ac:dyDescent="0.3">
      <c r="B211" s="138"/>
      <c r="C211" s="139"/>
      <c r="D211" s="139"/>
      <c r="E211" s="140" t="s">
        <v>3</v>
      </c>
      <c r="F211" s="215" t="s">
        <v>259</v>
      </c>
      <c r="G211" s="214"/>
      <c r="H211" s="214"/>
      <c r="I211" s="214"/>
      <c r="J211" s="139"/>
      <c r="K211" s="141" t="s">
        <v>3</v>
      </c>
      <c r="L211" s="139"/>
      <c r="M211" s="139"/>
      <c r="N211" s="139"/>
      <c r="O211" s="139"/>
      <c r="P211" s="139"/>
      <c r="Q211" s="139"/>
      <c r="R211" s="142"/>
      <c r="T211" s="143"/>
      <c r="U211" s="139"/>
      <c r="V211" s="139"/>
      <c r="W211" s="139"/>
      <c r="X211" s="139"/>
      <c r="Y211" s="139"/>
      <c r="Z211" s="139"/>
      <c r="AA211" s="144"/>
      <c r="AT211" s="145" t="s">
        <v>143</v>
      </c>
      <c r="AU211" s="145" t="s">
        <v>20</v>
      </c>
      <c r="AV211" s="9" t="s">
        <v>20</v>
      </c>
      <c r="AW211" s="9" t="s">
        <v>32</v>
      </c>
      <c r="AX211" s="9" t="s">
        <v>74</v>
      </c>
      <c r="AY211" s="145" t="s">
        <v>136</v>
      </c>
    </row>
    <row r="212" spans="2:51" s="10" customFormat="1" ht="22.5" customHeight="1" x14ac:dyDescent="0.3">
      <c r="B212" s="146"/>
      <c r="C212" s="147"/>
      <c r="D212" s="147"/>
      <c r="E212" s="148" t="s">
        <v>284</v>
      </c>
      <c r="F212" s="208" t="s">
        <v>105</v>
      </c>
      <c r="G212" s="209"/>
      <c r="H212" s="209"/>
      <c r="I212" s="209"/>
      <c r="J212" s="147"/>
      <c r="K212" s="149">
        <v>2</v>
      </c>
      <c r="L212" s="147"/>
      <c r="M212" s="147"/>
      <c r="N212" s="147"/>
      <c r="O212" s="147"/>
      <c r="P212" s="147"/>
      <c r="Q212" s="147"/>
      <c r="R212" s="150"/>
      <c r="T212" s="151"/>
      <c r="U212" s="147"/>
      <c r="V212" s="147"/>
      <c r="W212" s="147"/>
      <c r="X212" s="147"/>
      <c r="Y212" s="147"/>
      <c r="Z212" s="147"/>
      <c r="AA212" s="152"/>
      <c r="AT212" s="153" t="s">
        <v>143</v>
      </c>
      <c r="AU212" s="153" t="s">
        <v>20</v>
      </c>
      <c r="AV212" s="10" t="s">
        <v>105</v>
      </c>
      <c r="AW212" s="10" t="s">
        <v>32</v>
      </c>
      <c r="AX212" s="10" t="s">
        <v>74</v>
      </c>
      <c r="AY212" s="153" t="s">
        <v>136</v>
      </c>
    </row>
    <row r="213" spans="2:51" s="9" customFormat="1" ht="22.5" customHeight="1" x14ac:dyDescent="0.3">
      <c r="B213" s="138"/>
      <c r="C213" s="139"/>
      <c r="D213" s="139"/>
      <c r="E213" s="140" t="s">
        <v>3</v>
      </c>
      <c r="F213" s="215" t="s">
        <v>261</v>
      </c>
      <c r="G213" s="214"/>
      <c r="H213" s="214"/>
      <c r="I213" s="214"/>
      <c r="J213" s="139"/>
      <c r="K213" s="141" t="s">
        <v>3</v>
      </c>
      <c r="L213" s="139"/>
      <c r="M213" s="139"/>
      <c r="N213" s="139"/>
      <c r="O213" s="139"/>
      <c r="P213" s="139"/>
      <c r="Q213" s="139"/>
      <c r="R213" s="142"/>
      <c r="T213" s="143"/>
      <c r="U213" s="139"/>
      <c r="V213" s="139"/>
      <c r="W213" s="139"/>
      <c r="X213" s="139"/>
      <c r="Y213" s="139"/>
      <c r="Z213" s="139"/>
      <c r="AA213" s="144"/>
      <c r="AT213" s="145" t="s">
        <v>143</v>
      </c>
      <c r="AU213" s="145" t="s">
        <v>20</v>
      </c>
      <c r="AV213" s="9" t="s">
        <v>20</v>
      </c>
      <c r="AW213" s="9" t="s">
        <v>32</v>
      </c>
      <c r="AX213" s="9" t="s">
        <v>74</v>
      </c>
      <c r="AY213" s="145" t="s">
        <v>136</v>
      </c>
    </row>
    <row r="214" spans="2:51" s="10" customFormat="1" ht="22.5" customHeight="1" x14ac:dyDescent="0.3">
      <c r="B214" s="146"/>
      <c r="C214" s="147"/>
      <c r="D214" s="147"/>
      <c r="E214" s="148" t="s">
        <v>285</v>
      </c>
      <c r="F214" s="208" t="s">
        <v>163</v>
      </c>
      <c r="G214" s="209"/>
      <c r="H214" s="209"/>
      <c r="I214" s="209"/>
      <c r="J214" s="147"/>
      <c r="K214" s="149">
        <v>3</v>
      </c>
      <c r="L214" s="147"/>
      <c r="M214" s="147"/>
      <c r="N214" s="147"/>
      <c r="O214" s="147"/>
      <c r="P214" s="147"/>
      <c r="Q214" s="147"/>
      <c r="R214" s="150"/>
      <c r="T214" s="151"/>
      <c r="U214" s="147"/>
      <c r="V214" s="147"/>
      <c r="W214" s="147"/>
      <c r="X214" s="147"/>
      <c r="Y214" s="147"/>
      <c r="Z214" s="147"/>
      <c r="AA214" s="152"/>
      <c r="AT214" s="153" t="s">
        <v>143</v>
      </c>
      <c r="AU214" s="153" t="s">
        <v>20</v>
      </c>
      <c r="AV214" s="10" t="s">
        <v>105</v>
      </c>
      <c r="AW214" s="10" t="s">
        <v>32</v>
      </c>
      <c r="AX214" s="10" t="s">
        <v>74</v>
      </c>
      <c r="AY214" s="153" t="s">
        <v>136</v>
      </c>
    </row>
    <row r="215" spans="2:51" s="9" customFormat="1" ht="22.5" customHeight="1" x14ac:dyDescent="0.3">
      <c r="B215" s="138"/>
      <c r="C215" s="139"/>
      <c r="D215" s="139"/>
      <c r="E215" s="140" t="s">
        <v>3</v>
      </c>
      <c r="F215" s="215" t="s">
        <v>263</v>
      </c>
      <c r="G215" s="214"/>
      <c r="H215" s="214"/>
      <c r="I215" s="214"/>
      <c r="J215" s="139"/>
      <c r="K215" s="141" t="s">
        <v>3</v>
      </c>
      <c r="L215" s="139"/>
      <c r="M215" s="139"/>
      <c r="N215" s="139"/>
      <c r="O215" s="139"/>
      <c r="P215" s="139"/>
      <c r="Q215" s="139"/>
      <c r="R215" s="142"/>
      <c r="T215" s="143"/>
      <c r="U215" s="139"/>
      <c r="V215" s="139"/>
      <c r="W215" s="139"/>
      <c r="X215" s="139"/>
      <c r="Y215" s="139"/>
      <c r="Z215" s="139"/>
      <c r="AA215" s="144"/>
      <c r="AT215" s="145" t="s">
        <v>143</v>
      </c>
      <c r="AU215" s="145" t="s">
        <v>20</v>
      </c>
      <c r="AV215" s="9" t="s">
        <v>20</v>
      </c>
      <c r="AW215" s="9" t="s">
        <v>32</v>
      </c>
      <c r="AX215" s="9" t="s">
        <v>74</v>
      </c>
      <c r="AY215" s="145" t="s">
        <v>136</v>
      </c>
    </row>
    <row r="216" spans="2:51" s="10" customFormat="1" ht="22.5" customHeight="1" x14ac:dyDescent="0.3">
      <c r="B216" s="146"/>
      <c r="C216" s="147"/>
      <c r="D216" s="147"/>
      <c r="E216" s="148" t="s">
        <v>286</v>
      </c>
      <c r="F216" s="208" t="s">
        <v>105</v>
      </c>
      <c r="G216" s="209"/>
      <c r="H216" s="209"/>
      <c r="I216" s="209"/>
      <c r="J216" s="147"/>
      <c r="K216" s="149">
        <v>2</v>
      </c>
      <c r="L216" s="147"/>
      <c r="M216" s="147"/>
      <c r="N216" s="147"/>
      <c r="O216" s="147"/>
      <c r="P216" s="147"/>
      <c r="Q216" s="147"/>
      <c r="R216" s="150"/>
      <c r="T216" s="151"/>
      <c r="U216" s="147"/>
      <c r="V216" s="147"/>
      <c r="W216" s="147"/>
      <c r="X216" s="147"/>
      <c r="Y216" s="147"/>
      <c r="Z216" s="147"/>
      <c r="AA216" s="152"/>
      <c r="AT216" s="153" t="s">
        <v>143</v>
      </c>
      <c r="AU216" s="153" t="s">
        <v>20</v>
      </c>
      <c r="AV216" s="10" t="s">
        <v>105</v>
      </c>
      <c r="AW216" s="10" t="s">
        <v>32</v>
      </c>
      <c r="AX216" s="10" t="s">
        <v>74</v>
      </c>
      <c r="AY216" s="153" t="s">
        <v>136</v>
      </c>
    </row>
    <row r="217" spans="2:51" s="9" customFormat="1" ht="22.5" customHeight="1" x14ac:dyDescent="0.3">
      <c r="B217" s="138"/>
      <c r="C217" s="139"/>
      <c r="D217" s="139"/>
      <c r="E217" s="140" t="s">
        <v>3</v>
      </c>
      <c r="F217" s="215" t="s">
        <v>265</v>
      </c>
      <c r="G217" s="214"/>
      <c r="H217" s="214"/>
      <c r="I217" s="214"/>
      <c r="J217" s="139"/>
      <c r="K217" s="141" t="s">
        <v>3</v>
      </c>
      <c r="L217" s="139"/>
      <c r="M217" s="139"/>
      <c r="N217" s="139"/>
      <c r="O217" s="139"/>
      <c r="P217" s="139"/>
      <c r="Q217" s="139"/>
      <c r="R217" s="142"/>
      <c r="T217" s="143"/>
      <c r="U217" s="139"/>
      <c r="V217" s="139"/>
      <c r="W217" s="139"/>
      <c r="X217" s="139"/>
      <c r="Y217" s="139"/>
      <c r="Z217" s="139"/>
      <c r="AA217" s="144"/>
      <c r="AT217" s="145" t="s">
        <v>143</v>
      </c>
      <c r="AU217" s="145" t="s">
        <v>20</v>
      </c>
      <c r="AV217" s="9" t="s">
        <v>20</v>
      </c>
      <c r="AW217" s="9" t="s">
        <v>32</v>
      </c>
      <c r="AX217" s="9" t="s">
        <v>74</v>
      </c>
      <c r="AY217" s="145" t="s">
        <v>136</v>
      </c>
    </row>
    <row r="218" spans="2:51" s="10" customFormat="1" ht="22.5" customHeight="1" x14ac:dyDescent="0.3">
      <c r="B218" s="146"/>
      <c r="C218" s="147"/>
      <c r="D218" s="147"/>
      <c r="E218" s="148" t="s">
        <v>287</v>
      </c>
      <c r="F218" s="208" t="s">
        <v>105</v>
      </c>
      <c r="G218" s="209"/>
      <c r="H218" s="209"/>
      <c r="I218" s="209"/>
      <c r="J218" s="147"/>
      <c r="K218" s="149">
        <v>2</v>
      </c>
      <c r="L218" s="147"/>
      <c r="M218" s="147"/>
      <c r="N218" s="147"/>
      <c r="O218" s="147"/>
      <c r="P218" s="147"/>
      <c r="Q218" s="147"/>
      <c r="R218" s="150"/>
      <c r="T218" s="151"/>
      <c r="U218" s="147"/>
      <c r="V218" s="147"/>
      <c r="W218" s="147"/>
      <c r="X218" s="147"/>
      <c r="Y218" s="147"/>
      <c r="Z218" s="147"/>
      <c r="AA218" s="152"/>
      <c r="AT218" s="153" t="s">
        <v>143</v>
      </c>
      <c r="AU218" s="153" t="s">
        <v>20</v>
      </c>
      <c r="AV218" s="10" t="s">
        <v>105</v>
      </c>
      <c r="AW218" s="10" t="s">
        <v>32</v>
      </c>
      <c r="AX218" s="10" t="s">
        <v>74</v>
      </c>
      <c r="AY218" s="153" t="s">
        <v>136</v>
      </c>
    </row>
    <row r="219" spans="2:51" s="9" customFormat="1" ht="22.5" customHeight="1" x14ac:dyDescent="0.3">
      <c r="B219" s="138"/>
      <c r="C219" s="139"/>
      <c r="D219" s="139"/>
      <c r="E219" s="140" t="s">
        <v>3</v>
      </c>
      <c r="F219" s="215" t="s">
        <v>267</v>
      </c>
      <c r="G219" s="214"/>
      <c r="H219" s="214"/>
      <c r="I219" s="214"/>
      <c r="J219" s="139"/>
      <c r="K219" s="141" t="s">
        <v>3</v>
      </c>
      <c r="L219" s="139"/>
      <c r="M219" s="139"/>
      <c r="N219" s="139"/>
      <c r="O219" s="139"/>
      <c r="P219" s="139"/>
      <c r="Q219" s="139"/>
      <c r="R219" s="142"/>
      <c r="T219" s="143"/>
      <c r="U219" s="139"/>
      <c r="V219" s="139"/>
      <c r="W219" s="139"/>
      <c r="X219" s="139"/>
      <c r="Y219" s="139"/>
      <c r="Z219" s="139"/>
      <c r="AA219" s="144"/>
      <c r="AT219" s="145" t="s">
        <v>143</v>
      </c>
      <c r="AU219" s="145" t="s">
        <v>20</v>
      </c>
      <c r="AV219" s="9" t="s">
        <v>20</v>
      </c>
      <c r="AW219" s="9" t="s">
        <v>32</v>
      </c>
      <c r="AX219" s="9" t="s">
        <v>74</v>
      </c>
      <c r="AY219" s="145" t="s">
        <v>136</v>
      </c>
    </row>
    <row r="220" spans="2:51" s="10" customFormat="1" ht="22.5" customHeight="1" x14ac:dyDescent="0.3">
      <c r="B220" s="146"/>
      <c r="C220" s="147"/>
      <c r="D220" s="147"/>
      <c r="E220" s="148" t="s">
        <v>288</v>
      </c>
      <c r="F220" s="208" t="s">
        <v>20</v>
      </c>
      <c r="G220" s="209"/>
      <c r="H220" s="209"/>
      <c r="I220" s="209"/>
      <c r="J220" s="147"/>
      <c r="K220" s="149">
        <v>1</v>
      </c>
      <c r="L220" s="147"/>
      <c r="M220" s="147"/>
      <c r="N220" s="147"/>
      <c r="O220" s="147"/>
      <c r="P220" s="147"/>
      <c r="Q220" s="147"/>
      <c r="R220" s="150"/>
      <c r="T220" s="151"/>
      <c r="U220" s="147"/>
      <c r="V220" s="147"/>
      <c r="W220" s="147"/>
      <c r="X220" s="147"/>
      <c r="Y220" s="147"/>
      <c r="Z220" s="147"/>
      <c r="AA220" s="152"/>
      <c r="AT220" s="153" t="s">
        <v>143</v>
      </c>
      <c r="AU220" s="153" t="s">
        <v>20</v>
      </c>
      <c r="AV220" s="10" t="s">
        <v>105</v>
      </c>
      <c r="AW220" s="10" t="s">
        <v>32</v>
      </c>
      <c r="AX220" s="10" t="s">
        <v>74</v>
      </c>
      <c r="AY220" s="153" t="s">
        <v>136</v>
      </c>
    </row>
    <row r="221" spans="2:51" s="9" customFormat="1" ht="22.5" customHeight="1" x14ac:dyDescent="0.3">
      <c r="B221" s="138"/>
      <c r="C221" s="139"/>
      <c r="D221" s="139"/>
      <c r="E221" s="140" t="s">
        <v>3</v>
      </c>
      <c r="F221" s="215" t="s">
        <v>268</v>
      </c>
      <c r="G221" s="214"/>
      <c r="H221" s="214"/>
      <c r="I221" s="214"/>
      <c r="J221" s="139"/>
      <c r="K221" s="141" t="s">
        <v>3</v>
      </c>
      <c r="L221" s="139"/>
      <c r="M221" s="139"/>
      <c r="N221" s="139"/>
      <c r="O221" s="139"/>
      <c r="P221" s="139"/>
      <c r="Q221" s="139"/>
      <c r="R221" s="142"/>
      <c r="T221" s="143"/>
      <c r="U221" s="139"/>
      <c r="V221" s="139"/>
      <c r="W221" s="139"/>
      <c r="X221" s="139"/>
      <c r="Y221" s="139"/>
      <c r="Z221" s="139"/>
      <c r="AA221" s="144"/>
      <c r="AT221" s="145" t="s">
        <v>143</v>
      </c>
      <c r="AU221" s="145" t="s">
        <v>20</v>
      </c>
      <c r="AV221" s="9" t="s">
        <v>20</v>
      </c>
      <c r="AW221" s="9" t="s">
        <v>32</v>
      </c>
      <c r="AX221" s="9" t="s">
        <v>74</v>
      </c>
      <c r="AY221" s="145" t="s">
        <v>136</v>
      </c>
    </row>
    <row r="222" spans="2:51" s="10" customFormat="1" ht="22.5" customHeight="1" x14ac:dyDescent="0.3">
      <c r="B222" s="146"/>
      <c r="C222" s="147"/>
      <c r="D222" s="147"/>
      <c r="E222" s="148" t="s">
        <v>289</v>
      </c>
      <c r="F222" s="208" t="s">
        <v>105</v>
      </c>
      <c r="G222" s="209"/>
      <c r="H222" s="209"/>
      <c r="I222" s="209"/>
      <c r="J222" s="147"/>
      <c r="K222" s="149">
        <v>2</v>
      </c>
      <c r="L222" s="147"/>
      <c r="M222" s="147"/>
      <c r="N222" s="147"/>
      <c r="O222" s="147"/>
      <c r="P222" s="147"/>
      <c r="Q222" s="147"/>
      <c r="R222" s="150"/>
      <c r="T222" s="151"/>
      <c r="U222" s="147"/>
      <c r="V222" s="147"/>
      <c r="W222" s="147"/>
      <c r="X222" s="147"/>
      <c r="Y222" s="147"/>
      <c r="Z222" s="147"/>
      <c r="AA222" s="152"/>
      <c r="AT222" s="153" t="s">
        <v>143</v>
      </c>
      <c r="AU222" s="153" t="s">
        <v>20</v>
      </c>
      <c r="AV222" s="10" t="s">
        <v>105</v>
      </c>
      <c r="AW222" s="10" t="s">
        <v>32</v>
      </c>
      <c r="AX222" s="10" t="s">
        <v>74</v>
      </c>
      <c r="AY222" s="153" t="s">
        <v>136</v>
      </c>
    </row>
    <row r="223" spans="2:51" s="9" customFormat="1" ht="22.5" customHeight="1" x14ac:dyDescent="0.3">
      <c r="B223" s="138"/>
      <c r="C223" s="139"/>
      <c r="D223" s="139"/>
      <c r="E223" s="140" t="s">
        <v>3</v>
      </c>
      <c r="F223" s="215" t="s">
        <v>270</v>
      </c>
      <c r="G223" s="214"/>
      <c r="H223" s="214"/>
      <c r="I223" s="214"/>
      <c r="J223" s="139"/>
      <c r="K223" s="141" t="s">
        <v>3</v>
      </c>
      <c r="L223" s="139"/>
      <c r="M223" s="139"/>
      <c r="N223" s="139"/>
      <c r="O223" s="139"/>
      <c r="P223" s="139"/>
      <c r="Q223" s="139"/>
      <c r="R223" s="142"/>
      <c r="T223" s="143"/>
      <c r="U223" s="139"/>
      <c r="V223" s="139"/>
      <c r="W223" s="139"/>
      <c r="X223" s="139"/>
      <c r="Y223" s="139"/>
      <c r="Z223" s="139"/>
      <c r="AA223" s="144"/>
      <c r="AT223" s="145" t="s">
        <v>143</v>
      </c>
      <c r="AU223" s="145" t="s">
        <v>20</v>
      </c>
      <c r="AV223" s="9" t="s">
        <v>20</v>
      </c>
      <c r="AW223" s="9" t="s">
        <v>32</v>
      </c>
      <c r="AX223" s="9" t="s">
        <v>74</v>
      </c>
      <c r="AY223" s="145" t="s">
        <v>136</v>
      </c>
    </row>
    <row r="224" spans="2:51" s="10" customFormat="1" ht="22.5" customHeight="1" x14ac:dyDescent="0.3">
      <c r="B224" s="146"/>
      <c r="C224" s="147"/>
      <c r="D224" s="147"/>
      <c r="E224" s="148" t="s">
        <v>290</v>
      </c>
      <c r="F224" s="208" t="s">
        <v>20</v>
      </c>
      <c r="G224" s="209"/>
      <c r="H224" s="209"/>
      <c r="I224" s="209"/>
      <c r="J224" s="147"/>
      <c r="K224" s="149">
        <v>1</v>
      </c>
      <c r="L224" s="147"/>
      <c r="M224" s="147"/>
      <c r="N224" s="147"/>
      <c r="O224" s="147"/>
      <c r="P224" s="147"/>
      <c r="Q224" s="147"/>
      <c r="R224" s="150"/>
      <c r="T224" s="151"/>
      <c r="U224" s="147"/>
      <c r="V224" s="147"/>
      <c r="W224" s="147"/>
      <c r="X224" s="147"/>
      <c r="Y224" s="147"/>
      <c r="Z224" s="147"/>
      <c r="AA224" s="152"/>
      <c r="AT224" s="153" t="s">
        <v>143</v>
      </c>
      <c r="AU224" s="153" t="s">
        <v>20</v>
      </c>
      <c r="AV224" s="10" t="s">
        <v>105</v>
      </c>
      <c r="AW224" s="10" t="s">
        <v>32</v>
      </c>
      <c r="AX224" s="10" t="s">
        <v>74</v>
      </c>
      <c r="AY224" s="153" t="s">
        <v>136</v>
      </c>
    </row>
    <row r="225" spans="2:65" s="9" customFormat="1" ht="22.5" customHeight="1" x14ac:dyDescent="0.3">
      <c r="B225" s="138"/>
      <c r="C225" s="139"/>
      <c r="D225" s="139"/>
      <c r="E225" s="140" t="s">
        <v>3</v>
      </c>
      <c r="F225" s="215" t="s">
        <v>272</v>
      </c>
      <c r="G225" s="214"/>
      <c r="H225" s="214"/>
      <c r="I225" s="214"/>
      <c r="J225" s="139"/>
      <c r="K225" s="141" t="s">
        <v>3</v>
      </c>
      <c r="L225" s="139"/>
      <c r="M225" s="139"/>
      <c r="N225" s="139"/>
      <c r="O225" s="139"/>
      <c r="P225" s="139"/>
      <c r="Q225" s="139"/>
      <c r="R225" s="142"/>
      <c r="T225" s="143"/>
      <c r="U225" s="139"/>
      <c r="V225" s="139"/>
      <c r="W225" s="139"/>
      <c r="X225" s="139"/>
      <c r="Y225" s="139"/>
      <c r="Z225" s="139"/>
      <c r="AA225" s="144"/>
      <c r="AT225" s="145" t="s">
        <v>143</v>
      </c>
      <c r="AU225" s="145" t="s">
        <v>20</v>
      </c>
      <c r="AV225" s="9" t="s">
        <v>20</v>
      </c>
      <c r="AW225" s="9" t="s">
        <v>32</v>
      </c>
      <c r="AX225" s="9" t="s">
        <v>74</v>
      </c>
      <c r="AY225" s="145" t="s">
        <v>136</v>
      </c>
    </row>
    <row r="226" spans="2:65" s="10" customFormat="1" ht="22.5" customHeight="1" x14ac:dyDescent="0.3">
      <c r="B226" s="146"/>
      <c r="C226" s="147"/>
      <c r="D226" s="147"/>
      <c r="E226" s="148" t="s">
        <v>291</v>
      </c>
      <c r="F226" s="208" t="s">
        <v>105</v>
      </c>
      <c r="G226" s="209"/>
      <c r="H226" s="209"/>
      <c r="I226" s="209"/>
      <c r="J226" s="147"/>
      <c r="K226" s="149">
        <v>2</v>
      </c>
      <c r="L226" s="147"/>
      <c r="M226" s="147"/>
      <c r="N226" s="147"/>
      <c r="O226" s="147"/>
      <c r="P226" s="147"/>
      <c r="Q226" s="147"/>
      <c r="R226" s="150"/>
      <c r="T226" s="151"/>
      <c r="U226" s="147"/>
      <c r="V226" s="147"/>
      <c r="W226" s="147"/>
      <c r="X226" s="147"/>
      <c r="Y226" s="147"/>
      <c r="Z226" s="147"/>
      <c r="AA226" s="152"/>
      <c r="AT226" s="153" t="s">
        <v>143</v>
      </c>
      <c r="AU226" s="153" t="s">
        <v>20</v>
      </c>
      <c r="AV226" s="10" t="s">
        <v>105</v>
      </c>
      <c r="AW226" s="10" t="s">
        <v>32</v>
      </c>
      <c r="AX226" s="10" t="s">
        <v>74</v>
      </c>
      <c r="AY226" s="153" t="s">
        <v>136</v>
      </c>
    </row>
    <row r="227" spans="2:65" s="9" customFormat="1" ht="22.5" customHeight="1" x14ac:dyDescent="0.3">
      <c r="B227" s="138"/>
      <c r="C227" s="139"/>
      <c r="D227" s="139"/>
      <c r="E227" s="140" t="s">
        <v>3</v>
      </c>
      <c r="F227" s="215" t="s">
        <v>274</v>
      </c>
      <c r="G227" s="214"/>
      <c r="H227" s="214"/>
      <c r="I227" s="214"/>
      <c r="J227" s="139"/>
      <c r="K227" s="141" t="s">
        <v>3</v>
      </c>
      <c r="L227" s="139"/>
      <c r="M227" s="139"/>
      <c r="N227" s="139"/>
      <c r="O227" s="139"/>
      <c r="P227" s="139"/>
      <c r="Q227" s="139"/>
      <c r="R227" s="142"/>
      <c r="T227" s="143"/>
      <c r="U227" s="139"/>
      <c r="V227" s="139"/>
      <c r="W227" s="139"/>
      <c r="X227" s="139"/>
      <c r="Y227" s="139"/>
      <c r="Z227" s="139"/>
      <c r="AA227" s="144"/>
      <c r="AT227" s="145" t="s">
        <v>143</v>
      </c>
      <c r="AU227" s="145" t="s">
        <v>20</v>
      </c>
      <c r="AV227" s="9" t="s">
        <v>20</v>
      </c>
      <c r="AW227" s="9" t="s">
        <v>32</v>
      </c>
      <c r="AX227" s="9" t="s">
        <v>74</v>
      </c>
      <c r="AY227" s="145" t="s">
        <v>136</v>
      </c>
    </row>
    <row r="228" spans="2:65" s="10" customFormat="1" ht="22.5" customHeight="1" x14ac:dyDescent="0.3">
      <c r="B228" s="146"/>
      <c r="C228" s="147"/>
      <c r="D228" s="147"/>
      <c r="E228" s="148" t="s">
        <v>292</v>
      </c>
      <c r="F228" s="208" t="s">
        <v>105</v>
      </c>
      <c r="G228" s="209"/>
      <c r="H228" s="209"/>
      <c r="I228" s="209"/>
      <c r="J228" s="147"/>
      <c r="K228" s="149">
        <v>2</v>
      </c>
      <c r="L228" s="147"/>
      <c r="M228" s="147"/>
      <c r="N228" s="147"/>
      <c r="O228" s="147"/>
      <c r="P228" s="147"/>
      <c r="Q228" s="147"/>
      <c r="R228" s="150"/>
      <c r="T228" s="151"/>
      <c r="U228" s="147"/>
      <c r="V228" s="147"/>
      <c r="W228" s="147"/>
      <c r="X228" s="147"/>
      <c r="Y228" s="147"/>
      <c r="Z228" s="147"/>
      <c r="AA228" s="152"/>
      <c r="AT228" s="153" t="s">
        <v>143</v>
      </c>
      <c r="AU228" s="153" t="s">
        <v>20</v>
      </c>
      <c r="AV228" s="10" t="s">
        <v>105</v>
      </c>
      <c r="AW228" s="10" t="s">
        <v>32</v>
      </c>
      <c r="AX228" s="10" t="s">
        <v>74</v>
      </c>
      <c r="AY228" s="153" t="s">
        <v>136</v>
      </c>
    </row>
    <row r="229" spans="2:65" s="9" customFormat="1" ht="22.5" customHeight="1" x14ac:dyDescent="0.3">
      <c r="B229" s="138"/>
      <c r="C229" s="139"/>
      <c r="D229" s="139"/>
      <c r="E229" s="140" t="s">
        <v>3</v>
      </c>
      <c r="F229" s="215" t="s">
        <v>276</v>
      </c>
      <c r="G229" s="214"/>
      <c r="H229" s="214"/>
      <c r="I229" s="214"/>
      <c r="J229" s="139"/>
      <c r="K229" s="141" t="s">
        <v>3</v>
      </c>
      <c r="L229" s="139"/>
      <c r="M229" s="139"/>
      <c r="N229" s="139"/>
      <c r="O229" s="139"/>
      <c r="P229" s="139"/>
      <c r="Q229" s="139"/>
      <c r="R229" s="142"/>
      <c r="T229" s="143"/>
      <c r="U229" s="139"/>
      <c r="V229" s="139"/>
      <c r="W229" s="139"/>
      <c r="X229" s="139"/>
      <c r="Y229" s="139"/>
      <c r="Z229" s="139"/>
      <c r="AA229" s="144"/>
      <c r="AT229" s="145" t="s">
        <v>143</v>
      </c>
      <c r="AU229" s="145" t="s">
        <v>20</v>
      </c>
      <c r="AV229" s="9" t="s">
        <v>20</v>
      </c>
      <c r="AW229" s="9" t="s">
        <v>32</v>
      </c>
      <c r="AX229" s="9" t="s">
        <v>74</v>
      </c>
      <c r="AY229" s="145" t="s">
        <v>136</v>
      </c>
    </row>
    <row r="230" spans="2:65" s="10" customFormat="1" ht="22.5" customHeight="1" x14ac:dyDescent="0.3">
      <c r="B230" s="146"/>
      <c r="C230" s="147"/>
      <c r="D230" s="147"/>
      <c r="E230" s="148" t="s">
        <v>293</v>
      </c>
      <c r="F230" s="208" t="s">
        <v>163</v>
      </c>
      <c r="G230" s="209"/>
      <c r="H230" s="209"/>
      <c r="I230" s="209"/>
      <c r="J230" s="147"/>
      <c r="K230" s="149">
        <v>3</v>
      </c>
      <c r="L230" s="147"/>
      <c r="M230" s="147"/>
      <c r="N230" s="147"/>
      <c r="O230" s="147"/>
      <c r="P230" s="147"/>
      <c r="Q230" s="147"/>
      <c r="R230" s="150"/>
      <c r="T230" s="151"/>
      <c r="U230" s="147"/>
      <c r="V230" s="147"/>
      <c r="W230" s="147"/>
      <c r="X230" s="147"/>
      <c r="Y230" s="147"/>
      <c r="Z230" s="147"/>
      <c r="AA230" s="152"/>
      <c r="AT230" s="153" t="s">
        <v>143</v>
      </c>
      <c r="AU230" s="153" t="s">
        <v>20</v>
      </c>
      <c r="AV230" s="10" t="s">
        <v>105</v>
      </c>
      <c r="AW230" s="10" t="s">
        <v>32</v>
      </c>
      <c r="AX230" s="10" t="s">
        <v>74</v>
      </c>
      <c r="AY230" s="153" t="s">
        <v>136</v>
      </c>
    </row>
    <row r="231" spans="2:65" s="10" customFormat="1" ht="22.5" customHeight="1" x14ac:dyDescent="0.3">
      <c r="B231" s="146"/>
      <c r="C231" s="147"/>
      <c r="D231" s="147"/>
      <c r="E231" s="148" t="s">
        <v>294</v>
      </c>
      <c r="F231" s="208" t="s">
        <v>279</v>
      </c>
      <c r="G231" s="209"/>
      <c r="H231" s="209"/>
      <c r="I231" s="209"/>
      <c r="J231" s="147"/>
      <c r="K231" s="149">
        <v>20</v>
      </c>
      <c r="L231" s="147"/>
      <c r="M231" s="147"/>
      <c r="N231" s="147"/>
      <c r="O231" s="147"/>
      <c r="P231" s="147"/>
      <c r="Q231" s="147"/>
      <c r="R231" s="150"/>
      <c r="T231" s="151"/>
      <c r="U231" s="147"/>
      <c r="V231" s="147"/>
      <c r="W231" s="147"/>
      <c r="X231" s="147"/>
      <c r="Y231" s="147"/>
      <c r="Z231" s="147"/>
      <c r="AA231" s="152"/>
      <c r="AT231" s="153" t="s">
        <v>143</v>
      </c>
      <c r="AU231" s="153" t="s">
        <v>20</v>
      </c>
      <c r="AV231" s="10" t="s">
        <v>105</v>
      </c>
      <c r="AW231" s="10" t="s">
        <v>32</v>
      </c>
      <c r="AX231" s="10" t="s">
        <v>20</v>
      </c>
      <c r="AY231" s="153" t="s">
        <v>136</v>
      </c>
    </row>
    <row r="232" spans="2:65" s="1" customFormat="1" ht="31.5" customHeight="1" x14ac:dyDescent="0.3">
      <c r="B232" s="128"/>
      <c r="C232" s="129" t="s">
        <v>8</v>
      </c>
      <c r="D232" s="129" t="s">
        <v>137</v>
      </c>
      <c r="E232" s="130" t="s">
        <v>295</v>
      </c>
      <c r="F232" s="210" t="s">
        <v>296</v>
      </c>
      <c r="G232" s="211"/>
      <c r="H232" s="211"/>
      <c r="I232" s="211"/>
      <c r="J232" s="131" t="s">
        <v>297</v>
      </c>
      <c r="K232" s="132">
        <v>1</v>
      </c>
      <c r="L232" s="212">
        <v>0</v>
      </c>
      <c r="M232" s="211"/>
      <c r="N232" s="212">
        <f>ROUND(L232*K232,2)</f>
        <v>0</v>
      </c>
      <c r="O232" s="211"/>
      <c r="P232" s="211"/>
      <c r="Q232" s="211"/>
      <c r="R232" s="133"/>
      <c r="T232" s="134" t="s">
        <v>3</v>
      </c>
      <c r="U232" s="37" t="s">
        <v>39</v>
      </c>
      <c r="V232" s="135">
        <v>0</v>
      </c>
      <c r="W232" s="135">
        <f>V232*K232</f>
        <v>0</v>
      </c>
      <c r="X232" s="135">
        <v>0</v>
      </c>
      <c r="Y232" s="135">
        <f>X232*K232</f>
        <v>0</v>
      </c>
      <c r="Z232" s="135">
        <v>0</v>
      </c>
      <c r="AA232" s="136">
        <f>Z232*K232</f>
        <v>0</v>
      </c>
      <c r="AR232" s="14" t="s">
        <v>135</v>
      </c>
      <c r="AT232" s="14" t="s">
        <v>137</v>
      </c>
      <c r="AU232" s="14" t="s">
        <v>20</v>
      </c>
      <c r="AY232" s="14" t="s">
        <v>136</v>
      </c>
      <c r="BE232" s="137">
        <f>IF(U232="základní",N232,0)</f>
        <v>0</v>
      </c>
      <c r="BF232" s="137">
        <f>IF(U232="snížená",N232,0)</f>
        <v>0</v>
      </c>
      <c r="BG232" s="137">
        <f>IF(U232="zákl. přenesená",N232,0)</f>
        <v>0</v>
      </c>
      <c r="BH232" s="137">
        <f>IF(U232="sníž. přenesená",N232,0)</f>
        <v>0</v>
      </c>
      <c r="BI232" s="137">
        <f>IF(U232="nulová",N232,0)</f>
        <v>0</v>
      </c>
      <c r="BJ232" s="14" t="s">
        <v>20</v>
      </c>
      <c r="BK232" s="137">
        <f>ROUND(L232*K232,2)</f>
        <v>0</v>
      </c>
      <c r="BL232" s="14" t="s">
        <v>135</v>
      </c>
      <c r="BM232" s="14" t="s">
        <v>298</v>
      </c>
    </row>
    <row r="233" spans="2:65" s="9" customFormat="1" ht="31.5" customHeight="1" x14ac:dyDescent="0.3">
      <c r="B233" s="138"/>
      <c r="C233" s="139"/>
      <c r="D233" s="139"/>
      <c r="E233" s="140" t="s">
        <v>3</v>
      </c>
      <c r="F233" s="213" t="s">
        <v>299</v>
      </c>
      <c r="G233" s="214"/>
      <c r="H233" s="214"/>
      <c r="I233" s="214"/>
      <c r="J233" s="139"/>
      <c r="K233" s="141" t="s">
        <v>3</v>
      </c>
      <c r="L233" s="139"/>
      <c r="M233" s="139"/>
      <c r="N233" s="139"/>
      <c r="O233" s="139"/>
      <c r="P233" s="139"/>
      <c r="Q233" s="139"/>
      <c r="R233" s="142"/>
      <c r="T233" s="143"/>
      <c r="U233" s="139"/>
      <c r="V233" s="139"/>
      <c r="W233" s="139"/>
      <c r="X233" s="139"/>
      <c r="Y233" s="139"/>
      <c r="Z233" s="139"/>
      <c r="AA233" s="144"/>
      <c r="AT233" s="145" t="s">
        <v>143</v>
      </c>
      <c r="AU233" s="145" t="s">
        <v>20</v>
      </c>
      <c r="AV233" s="9" t="s">
        <v>20</v>
      </c>
      <c r="AW233" s="9" t="s">
        <v>32</v>
      </c>
      <c r="AX233" s="9" t="s">
        <v>74</v>
      </c>
      <c r="AY233" s="145" t="s">
        <v>136</v>
      </c>
    </row>
    <row r="234" spans="2:65" s="9" customFormat="1" ht="22.5" customHeight="1" x14ac:dyDescent="0.3">
      <c r="B234" s="138"/>
      <c r="C234" s="139"/>
      <c r="D234" s="139"/>
      <c r="E234" s="140" t="s">
        <v>3</v>
      </c>
      <c r="F234" s="215" t="s">
        <v>300</v>
      </c>
      <c r="G234" s="214"/>
      <c r="H234" s="214"/>
      <c r="I234" s="214"/>
      <c r="J234" s="139"/>
      <c r="K234" s="141" t="s">
        <v>3</v>
      </c>
      <c r="L234" s="139"/>
      <c r="M234" s="139"/>
      <c r="N234" s="139"/>
      <c r="O234" s="139"/>
      <c r="P234" s="139"/>
      <c r="Q234" s="139"/>
      <c r="R234" s="142"/>
      <c r="T234" s="143"/>
      <c r="U234" s="139"/>
      <c r="V234" s="139"/>
      <c r="W234" s="139"/>
      <c r="X234" s="139"/>
      <c r="Y234" s="139"/>
      <c r="Z234" s="139"/>
      <c r="AA234" s="144"/>
      <c r="AT234" s="145" t="s">
        <v>143</v>
      </c>
      <c r="AU234" s="145" t="s">
        <v>20</v>
      </c>
      <c r="AV234" s="9" t="s">
        <v>20</v>
      </c>
      <c r="AW234" s="9" t="s">
        <v>32</v>
      </c>
      <c r="AX234" s="9" t="s">
        <v>74</v>
      </c>
      <c r="AY234" s="145" t="s">
        <v>136</v>
      </c>
    </row>
    <row r="235" spans="2:65" s="10" customFormat="1" ht="22.5" customHeight="1" x14ac:dyDescent="0.3">
      <c r="B235" s="146"/>
      <c r="C235" s="147"/>
      <c r="D235" s="147"/>
      <c r="E235" s="148" t="s">
        <v>301</v>
      </c>
      <c r="F235" s="208" t="s">
        <v>20</v>
      </c>
      <c r="G235" s="209"/>
      <c r="H235" s="209"/>
      <c r="I235" s="209"/>
      <c r="J235" s="147"/>
      <c r="K235" s="149">
        <v>1</v>
      </c>
      <c r="L235" s="147"/>
      <c r="M235" s="147"/>
      <c r="N235" s="147"/>
      <c r="O235" s="147"/>
      <c r="P235" s="147"/>
      <c r="Q235" s="147"/>
      <c r="R235" s="150"/>
      <c r="T235" s="151"/>
      <c r="U235" s="147"/>
      <c r="V235" s="147"/>
      <c r="W235" s="147"/>
      <c r="X235" s="147"/>
      <c r="Y235" s="147"/>
      <c r="Z235" s="147"/>
      <c r="AA235" s="152"/>
      <c r="AT235" s="153" t="s">
        <v>143</v>
      </c>
      <c r="AU235" s="153" t="s">
        <v>20</v>
      </c>
      <c r="AV235" s="10" t="s">
        <v>105</v>
      </c>
      <c r="AW235" s="10" t="s">
        <v>32</v>
      </c>
      <c r="AX235" s="10" t="s">
        <v>74</v>
      </c>
      <c r="AY235" s="153" t="s">
        <v>136</v>
      </c>
    </row>
    <row r="236" spans="2:65" s="10" customFormat="1" ht="22.5" customHeight="1" x14ac:dyDescent="0.3">
      <c r="B236" s="146"/>
      <c r="C236" s="147"/>
      <c r="D236" s="147"/>
      <c r="E236" s="148" t="s">
        <v>302</v>
      </c>
      <c r="F236" s="208" t="s">
        <v>147</v>
      </c>
      <c r="G236" s="209"/>
      <c r="H236" s="209"/>
      <c r="I236" s="209"/>
      <c r="J236" s="147"/>
      <c r="K236" s="149">
        <v>1</v>
      </c>
      <c r="L236" s="147"/>
      <c r="M236" s="147"/>
      <c r="N236" s="147"/>
      <c r="O236" s="147"/>
      <c r="P236" s="147"/>
      <c r="Q236" s="147"/>
      <c r="R236" s="150"/>
      <c r="T236" s="151"/>
      <c r="U236" s="147"/>
      <c r="V236" s="147"/>
      <c r="W236" s="147"/>
      <c r="X236" s="147"/>
      <c r="Y236" s="147"/>
      <c r="Z236" s="147"/>
      <c r="AA236" s="152"/>
      <c r="AT236" s="153" t="s">
        <v>143</v>
      </c>
      <c r="AU236" s="153" t="s">
        <v>20</v>
      </c>
      <c r="AV236" s="10" t="s">
        <v>105</v>
      </c>
      <c r="AW236" s="10" t="s">
        <v>32</v>
      </c>
      <c r="AX236" s="10" t="s">
        <v>20</v>
      </c>
      <c r="AY236" s="153" t="s">
        <v>136</v>
      </c>
    </row>
    <row r="237" spans="2:65" s="1" customFormat="1" ht="22.5" customHeight="1" x14ac:dyDescent="0.3">
      <c r="B237" s="128"/>
      <c r="C237" s="129" t="s">
        <v>303</v>
      </c>
      <c r="D237" s="129" t="s">
        <v>137</v>
      </c>
      <c r="E237" s="130" t="s">
        <v>304</v>
      </c>
      <c r="F237" s="210" t="s">
        <v>305</v>
      </c>
      <c r="G237" s="211"/>
      <c r="H237" s="211"/>
      <c r="I237" s="211"/>
      <c r="J237" s="131" t="s">
        <v>197</v>
      </c>
      <c r="K237" s="132">
        <v>9</v>
      </c>
      <c r="L237" s="212">
        <v>0</v>
      </c>
      <c r="M237" s="211"/>
      <c r="N237" s="212">
        <f>ROUND(L237*K237,2)</f>
        <v>0</v>
      </c>
      <c r="O237" s="211"/>
      <c r="P237" s="211"/>
      <c r="Q237" s="211"/>
      <c r="R237" s="133"/>
      <c r="T237" s="134" t="s">
        <v>3</v>
      </c>
      <c r="U237" s="37" t="s">
        <v>39</v>
      </c>
      <c r="V237" s="135">
        <v>0</v>
      </c>
      <c r="W237" s="135">
        <f>V237*K237</f>
        <v>0</v>
      </c>
      <c r="X237" s="135">
        <v>0</v>
      </c>
      <c r="Y237" s="135">
        <f>X237*K237</f>
        <v>0</v>
      </c>
      <c r="Z237" s="135">
        <v>0</v>
      </c>
      <c r="AA237" s="136">
        <f>Z237*K237</f>
        <v>0</v>
      </c>
      <c r="AR237" s="14" t="s">
        <v>135</v>
      </c>
      <c r="AT237" s="14" t="s">
        <v>137</v>
      </c>
      <c r="AU237" s="14" t="s">
        <v>20</v>
      </c>
      <c r="AY237" s="14" t="s">
        <v>136</v>
      </c>
      <c r="BE237" s="137">
        <f>IF(U237="základní",N237,0)</f>
        <v>0</v>
      </c>
      <c r="BF237" s="137">
        <f>IF(U237="snížená",N237,0)</f>
        <v>0</v>
      </c>
      <c r="BG237" s="137">
        <f>IF(U237="zákl. přenesená",N237,0)</f>
        <v>0</v>
      </c>
      <c r="BH237" s="137">
        <f>IF(U237="sníž. přenesená",N237,0)</f>
        <v>0</v>
      </c>
      <c r="BI237" s="137">
        <f>IF(U237="nulová",N237,0)</f>
        <v>0</v>
      </c>
      <c r="BJ237" s="14" t="s">
        <v>20</v>
      </c>
      <c r="BK237" s="137">
        <f>ROUND(L237*K237,2)</f>
        <v>0</v>
      </c>
      <c r="BL237" s="14" t="s">
        <v>135</v>
      </c>
      <c r="BM237" s="14" t="s">
        <v>306</v>
      </c>
    </row>
    <row r="238" spans="2:65" s="9" customFormat="1" ht="44.25" customHeight="1" x14ac:dyDescent="0.3">
      <c r="B238" s="138"/>
      <c r="C238" s="139"/>
      <c r="D238" s="139"/>
      <c r="E238" s="140" t="s">
        <v>3</v>
      </c>
      <c r="F238" s="213" t="s">
        <v>307</v>
      </c>
      <c r="G238" s="214"/>
      <c r="H238" s="214"/>
      <c r="I238" s="214"/>
      <c r="J238" s="139"/>
      <c r="K238" s="141" t="s">
        <v>3</v>
      </c>
      <c r="L238" s="139"/>
      <c r="M238" s="139"/>
      <c r="N238" s="139"/>
      <c r="O238" s="139"/>
      <c r="P238" s="139"/>
      <c r="Q238" s="139"/>
      <c r="R238" s="142"/>
      <c r="T238" s="143"/>
      <c r="U238" s="139"/>
      <c r="V238" s="139"/>
      <c r="W238" s="139"/>
      <c r="X238" s="139"/>
      <c r="Y238" s="139"/>
      <c r="Z238" s="139"/>
      <c r="AA238" s="144"/>
      <c r="AT238" s="145" t="s">
        <v>143</v>
      </c>
      <c r="AU238" s="145" t="s">
        <v>20</v>
      </c>
      <c r="AV238" s="9" t="s">
        <v>20</v>
      </c>
      <c r="AW238" s="9" t="s">
        <v>32</v>
      </c>
      <c r="AX238" s="9" t="s">
        <v>74</v>
      </c>
      <c r="AY238" s="145" t="s">
        <v>136</v>
      </c>
    </row>
    <row r="239" spans="2:65" s="9" customFormat="1" ht="22.5" customHeight="1" x14ac:dyDescent="0.3">
      <c r="B239" s="138"/>
      <c r="C239" s="139"/>
      <c r="D239" s="139"/>
      <c r="E239" s="140" t="s">
        <v>3</v>
      </c>
      <c r="F239" s="215" t="s">
        <v>153</v>
      </c>
      <c r="G239" s="214"/>
      <c r="H239" s="214"/>
      <c r="I239" s="214"/>
      <c r="J239" s="139"/>
      <c r="K239" s="141" t="s">
        <v>3</v>
      </c>
      <c r="L239" s="139"/>
      <c r="M239" s="139"/>
      <c r="N239" s="139"/>
      <c r="O239" s="139"/>
      <c r="P239" s="139"/>
      <c r="Q239" s="139"/>
      <c r="R239" s="142"/>
      <c r="T239" s="143"/>
      <c r="U239" s="139"/>
      <c r="V239" s="139"/>
      <c r="W239" s="139"/>
      <c r="X239" s="139"/>
      <c r="Y239" s="139"/>
      <c r="Z239" s="139"/>
      <c r="AA239" s="144"/>
      <c r="AT239" s="145" t="s">
        <v>143</v>
      </c>
      <c r="AU239" s="145" t="s">
        <v>20</v>
      </c>
      <c r="AV239" s="9" t="s">
        <v>20</v>
      </c>
      <c r="AW239" s="9" t="s">
        <v>32</v>
      </c>
      <c r="AX239" s="9" t="s">
        <v>74</v>
      </c>
      <c r="AY239" s="145" t="s">
        <v>136</v>
      </c>
    </row>
    <row r="240" spans="2:65" s="10" customFormat="1" ht="22.5" customHeight="1" x14ac:dyDescent="0.3">
      <c r="B240" s="146"/>
      <c r="C240" s="147"/>
      <c r="D240" s="147"/>
      <c r="E240" s="148" t="s">
        <v>308</v>
      </c>
      <c r="F240" s="208" t="s">
        <v>309</v>
      </c>
      <c r="G240" s="209"/>
      <c r="H240" s="209"/>
      <c r="I240" s="209"/>
      <c r="J240" s="147"/>
      <c r="K240" s="149">
        <v>9</v>
      </c>
      <c r="L240" s="147"/>
      <c r="M240" s="147"/>
      <c r="N240" s="147"/>
      <c r="O240" s="147"/>
      <c r="P240" s="147"/>
      <c r="Q240" s="147"/>
      <c r="R240" s="150"/>
      <c r="T240" s="151"/>
      <c r="U240" s="147"/>
      <c r="V240" s="147"/>
      <c r="W240" s="147"/>
      <c r="X240" s="147"/>
      <c r="Y240" s="147"/>
      <c r="Z240" s="147"/>
      <c r="AA240" s="152"/>
      <c r="AT240" s="153" t="s">
        <v>143</v>
      </c>
      <c r="AU240" s="153" t="s">
        <v>20</v>
      </c>
      <c r="AV240" s="10" t="s">
        <v>105</v>
      </c>
      <c r="AW240" s="10" t="s">
        <v>32</v>
      </c>
      <c r="AX240" s="10" t="s">
        <v>74</v>
      </c>
      <c r="AY240" s="153" t="s">
        <v>136</v>
      </c>
    </row>
    <row r="241" spans="2:65" s="10" customFormat="1" ht="22.5" customHeight="1" x14ac:dyDescent="0.3">
      <c r="B241" s="146"/>
      <c r="C241" s="147"/>
      <c r="D241" s="147"/>
      <c r="E241" s="148" t="s">
        <v>310</v>
      </c>
      <c r="F241" s="208" t="s">
        <v>311</v>
      </c>
      <c r="G241" s="209"/>
      <c r="H241" s="209"/>
      <c r="I241" s="209"/>
      <c r="J241" s="147"/>
      <c r="K241" s="149">
        <v>9</v>
      </c>
      <c r="L241" s="147"/>
      <c r="M241" s="147"/>
      <c r="N241" s="147"/>
      <c r="O241" s="147"/>
      <c r="P241" s="147"/>
      <c r="Q241" s="147"/>
      <c r="R241" s="150"/>
      <c r="T241" s="151"/>
      <c r="U241" s="147"/>
      <c r="V241" s="147"/>
      <c r="W241" s="147"/>
      <c r="X241" s="147"/>
      <c r="Y241" s="147"/>
      <c r="Z241" s="147"/>
      <c r="AA241" s="152"/>
      <c r="AT241" s="153" t="s">
        <v>143</v>
      </c>
      <c r="AU241" s="153" t="s">
        <v>20</v>
      </c>
      <c r="AV241" s="10" t="s">
        <v>105</v>
      </c>
      <c r="AW241" s="10" t="s">
        <v>32</v>
      </c>
      <c r="AX241" s="10" t="s">
        <v>20</v>
      </c>
      <c r="AY241" s="153" t="s">
        <v>136</v>
      </c>
    </row>
    <row r="242" spans="2:65" s="8" customFormat="1" ht="37.35" customHeight="1" x14ac:dyDescent="0.35">
      <c r="B242" s="118"/>
      <c r="C242" s="119"/>
      <c r="D242" s="120" t="s">
        <v>119</v>
      </c>
      <c r="E242" s="120"/>
      <c r="F242" s="120"/>
      <c r="G242" s="120"/>
      <c r="H242" s="120"/>
      <c r="I242" s="120"/>
      <c r="J242" s="120"/>
      <c r="K242" s="120"/>
      <c r="L242" s="120"/>
      <c r="M242" s="120"/>
      <c r="N242" s="205">
        <f>BK242</f>
        <v>0</v>
      </c>
      <c r="O242" s="206"/>
      <c r="P242" s="206"/>
      <c r="Q242" s="206"/>
      <c r="R242" s="121"/>
      <c r="T242" s="122"/>
      <c r="U242" s="119"/>
      <c r="V242" s="119"/>
      <c r="W242" s="123">
        <f>SUM(W243:W266)</f>
        <v>0</v>
      </c>
      <c r="X242" s="119"/>
      <c r="Y242" s="123">
        <f>SUM(Y243:Y266)</f>
        <v>0</v>
      </c>
      <c r="Z242" s="119"/>
      <c r="AA242" s="124">
        <f>SUM(AA243:AA266)</f>
        <v>0</v>
      </c>
      <c r="AR242" s="125" t="s">
        <v>135</v>
      </c>
      <c r="AT242" s="126" t="s">
        <v>73</v>
      </c>
      <c r="AU242" s="126" t="s">
        <v>74</v>
      </c>
      <c r="AY242" s="125" t="s">
        <v>136</v>
      </c>
      <c r="BK242" s="127">
        <f>SUM(BK243:BK266)</f>
        <v>0</v>
      </c>
    </row>
    <row r="243" spans="2:65" s="1" customFormat="1" ht="31.5" customHeight="1" x14ac:dyDescent="0.3">
      <c r="B243" s="128"/>
      <c r="C243" s="129" t="s">
        <v>312</v>
      </c>
      <c r="D243" s="129" t="s">
        <v>137</v>
      </c>
      <c r="E243" s="130" t="s">
        <v>313</v>
      </c>
      <c r="F243" s="210" t="s">
        <v>314</v>
      </c>
      <c r="G243" s="211"/>
      <c r="H243" s="211"/>
      <c r="I243" s="211"/>
      <c r="J243" s="131" t="s">
        <v>315</v>
      </c>
      <c r="K243" s="132">
        <v>126.252</v>
      </c>
      <c r="L243" s="212">
        <v>0</v>
      </c>
      <c r="M243" s="211"/>
      <c r="N243" s="212">
        <f>ROUND(L243*K243,2)</f>
        <v>0</v>
      </c>
      <c r="O243" s="211"/>
      <c r="P243" s="211"/>
      <c r="Q243" s="211"/>
      <c r="R243" s="133"/>
      <c r="T243" s="134" t="s">
        <v>3</v>
      </c>
      <c r="U243" s="37" t="s">
        <v>39</v>
      </c>
      <c r="V243" s="135">
        <v>0</v>
      </c>
      <c r="W243" s="135">
        <f>V243*K243</f>
        <v>0</v>
      </c>
      <c r="X243" s="135">
        <v>0</v>
      </c>
      <c r="Y243" s="135">
        <f>X243*K243</f>
        <v>0</v>
      </c>
      <c r="Z243" s="135">
        <v>0</v>
      </c>
      <c r="AA243" s="136">
        <f>Z243*K243</f>
        <v>0</v>
      </c>
      <c r="AR243" s="14" t="s">
        <v>135</v>
      </c>
      <c r="AT243" s="14" t="s">
        <v>137</v>
      </c>
      <c r="AU243" s="14" t="s">
        <v>20</v>
      </c>
      <c r="AY243" s="14" t="s">
        <v>136</v>
      </c>
      <c r="BE243" s="137">
        <f>IF(U243="základní",N243,0)</f>
        <v>0</v>
      </c>
      <c r="BF243" s="137">
        <f>IF(U243="snížená",N243,0)</f>
        <v>0</v>
      </c>
      <c r="BG243" s="137">
        <f>IF(U243="zákl. přenesená",N243,0)</f>
        <v>0</v>
      </c>
      <c r="BH243" s="137">
        <f>IF(U243="sníž. přenesená",N243,0)</f>
        <v>0</v>
      </c>
      <c r="BI243" s="137">
        <f>IF(U243="nulová",N243,0)</f>
        <v>0</v>
      </c>
      <c r="BJ243" s="14" t="s">
        <v>20</v>
      </c>
      <c r="BK243" s="137">
        <f>ROUND(L243*K243,2)</f>
        <v>0</v>
      </c>
      <c r="BL243" s="14" t="s">
        <v>135</v>
      </c>
      <c r="BM243" s="14" t="s">
        <v>316</v>
      </c>
    </row>
    <row r="244" spans="2:65" s="9" customFormat="1" ht="22.5" customHeight="1" x14ac:dyDescent="0.3">
      <c r="B244" s="138"/>
      <c r="C244" s="139"/>
      <c r="D244" s="139"/>
      <c r="E244" s="140" t="s">
        <v>3</v>
      </c>
      <c r="F244" s="213" t="s">
        <v>317</v>
      </c>
      <c r="G244" s="214"/>
      <c r="H244" s="214"/>
      <c r="I244" s="214"/>
      <c r="J244" s="139"/>
      <c r="K244" s="141" t="s">
        <v>3</v>
      </c>
      <c r="L244" s="139"/>
      <c r="M244" s="139"/>
      <c r="N244" s="139"/>
      <c r="O244" s="139"/>
      <c r="P244" s="139"/>
      <c r="Q244" s="139"/>
      <c r="R244" s="142"/>
      <c r="T244" s="143"/>
      <c r="U244" s="139"/>
      <c r="V244" s="139"/>
      <c r="W244" s="139"/>
      <c r="X244" s="139"/>
      <c r="Y244" s="139"/>
      <c r="Z244" s="139"/>
      <c r="AA244" s="144"/>
      <c r="AT244" s="145" t="s">
        <v>143</v>
      </c>
      <c r="AU244" s="145" t="s">
        <v>20</v>
      </c>
      <c r="AV244" s="9" t="s">
        <v>20</v>
      </c>
      <c r="AW244" s="9" t="s">
        <v>32</v>
      </c>
      <c r="AX244" s="9" t="s">
        <v>74</v>
      </c>
      <c r="AY244" s="145" t="s">
        <v>136</v>
      </c>
    </row>
    <row r="245" spans="2:65" s="9" customFormat="1" ht="22.5" customHeight="1" x14ac:dyDescent="0.3">
      <c r="B245" s="138"/>
      <c r="C245" s="139"/>
      <c r="D245" s="139"/>
      <c r="E245" s="140" t="s">
        <v>3</v>
      </c>
      <c r="F245" s="215" t="s">
        <v>318</v>
      </c>
      <c r="G245" s="214"/>
      <c r="H245" s="214"/>
      <c r="I245" s="214"/>
      <c r="J245" s="139"/>
      <c r="K245" s="141" t="s">
        <v>3</v>
      </c>
      <c r="L245" s="139"/>
      <c r="M245" s="139"/>
      <c r="N245" s="139"/>
      <c r="O245" s="139"/>
      <c r="P245" s="139"/>
      <c r="Q245" s="139"/>
      <c r="R245" s="142"/>
      <c r="T245" s="143"/>
      <c r="U245" s="139"/>
      <c r="V245" s="139"/>
      <c r="W245" s="139"/>
      <c r="X245" s="139"/>
      <c r="Y245" s="139"/>
      <c r="Z245" s="139"/>
      <c r="AA245" s="144"/>
      <c r="AT245" s="145" t="s">
        <v>143</v>
      </c>
      <c r="AU245" s="145" t="s">
        <v>20</v>
      </c>
      <c r="AV245" s="9" t="s">
        <v>20</v>
      </c>
      <c r="AW245" s="9" t="s">
        <v>32</v>
      </c>
      <c r="AX245" s="9" t="s">
        <v>74</v>
      </c>
      <c r="AY245" s="145" t="s">
        <v>136</v>
      </c>
    </row>
    <row r="246" spans="2:65" s="10" customFormat="1" ht="22.5" customHeight="1" x14ac:dyDescent="0.3">
      <c r="B246" s="146"/>
      <c r="C246" s="147"/>
      <c r="D246" s="147"/>
      <c r="E246" s="148" t="s">
        <v>319</v>
      </c>
      <c r="F246" s="208" t="s">
        <v>320</v>
      </c>
      <c r="G246" s="209"/>
      <c r="H246" s="209"/>
      <c r="I246" s="209"/>
      <c r="J246" s="147"/>
      <c r="K246" s="149">
        <v>50.543999999999997</v>
      </c>
      <c r="L246" s="147"/>
      <c r="M246" s="147"/>
      <c r="N246" s="147"/>
      <c r="O246" s="147"/>
      <c r="P246" s="147"/>
      <c r="Q246" s="147"/>
      <c r="R246" s="150"/>
      <c r="T246" s="151"/>
      <c r="U246" s="147"/>
      <c r="V246" s="147"/>
      <c r="W246" s="147"/>
      <c r="X246" s="147"/>
      <c r="Y246" s="147"/>
      <c r="Z246" s="147"/>
      <c r="AA246" s="152"/>
      <c r="AT246" s="153" t="s">
        <v>143</v>
      </c>
      <c r="AU246" s="153" t="s">
        <v>20</v>
      </c>
      <c r="AV246" s="10" t="s">
        <v>105</v>
      </c>
      <c r="AW246" s="10" t="s">
        <v>32</v>
      </c>
      <c r="AX246" s="10" t="s">
        <v>74</v>
      </c>
      <c r="AY246" s="153" t="s">
        <v>136</v>
      </c>
    </row>
    <row r="247" spans="2:65" s="9" customFormat="1" ht="22.5" customHeight="1" x14ac:dyDescent="0.3">
      <c r="B247" s="138"/>
      <c r="C247" s="139"/>
      <c r="D247" s="139"/>
      <c r="E247" s="140" t="s">
        <v>3</v>
      </c>
      <c r="F247" s="215" t="s">
        <v>189</v>
      </c>
      <c r="G247" s="214"/>
      <c r="H247" s="214"/>
      <c r="I247" s="214"/>
      <c r="J247" s="139"/>
      <c r="K247" s="141" t="s">
        <v>3</v>
      </c>
      <c r="L247" s="139"/>
      <c r="M247" s="139"/>
      <c r="N247" s="139"/>
      <c r="O247" s="139"/>
      <c r="P247" s="139"/>
      <c r="Q247" s="139"/>
      <c r="R247" s="142"/>
      <c r="T247" s="143"/>
      <c r="U247" s="139"/>
      <c r="V247" s="139"/>
      <c r="W247" s="139"/>
      <c r="X247" s="139"/>
      <c r="Y247" s="139"/>
      <c r="Z247" s="139"/>
      <c r="AA247" s="144"/>
      <c r="AT247" s="145" t="s">
        <v>143</v>
      </c>
      <c r="AU247" s="145" t="s">
        <v>20</v>
      </c>
      <c r="AV247" s="9" t="s">
        <v>20</v>
      </c>
      <c r="AW247" s="9" t="s">
        <v>32</v>
      </c>
      <c r="AX247" s="9" t="s">
        <v>74</v>
      </c>
      <c r="AY247" s="145" t="s">
        <v>136</v>
      </c>
    </row>
    <row r="248" spans="2:65" s="10" customFormat="1" ht="22.5" customHeight="1" x14ac:dyDescent="0.3">
      <c r="B248" s="146"/>
      <c r="C248" s="147"/>
      <c r="D248" s="147"/>
      <c r="E248" s="148" t="s">
        <v>321</v>
      </c>
      <c r="F248" s="208" t="s">
        <v>322</v>
      </c>
      <c r="G248" s="209"/>
      <c r="H248" s="209"/>
      <c r="I248" s="209"/>
      <c r="J248" s="147"/>
      <c r="K248" s="149">
        <v>75.707999999999998</v>
      </c>
      <c r="L248" s="147"/>
      <c r="M248" s="147"/>
      <c r="N248" s="147"/>
      <c r="O248" s="147"/>
      <c r="P248" s="147"/>
      <c r="Q248" s="147"/>
      <c r="R248" s="150"/>
      <c r="T248" s="151"/>
      <c r="U248" s="147"/>
      <c r="V248" s="147"/>
      <c r="W248" s="147"/>
      <c r="X248" s="147"/>
      <c r="Y248" s="147"/>
      <c r="Z248" s="147"/>
      <c r="AA248" s="152"/>
      <c r="AT248" s="153" t="s">
        <v>143</v>
      </c>
      <c r="AU248" s="153" t="s">
        <v>20</v>
      </c>
      <c r="AV248" s="10" t="s">
        <v>105</v>
      </c>
      <c r="AW248" s="10" t="s">
        <v>32</v>
      </c>
      <c r="AX248" s="10" t="s">
        <v>74</v>
      </c>
      <c r="AY248" s="153" t="s">
        <v>136</v>
      </c>
    </row>
    <row r="249" spans="2:65" s="10" customFormat="1" ht="22.5" customHeight="1" x14ac:dyDescent="0.3">
      <c r="B249" s="146"/>
      <c r="C249" s="147"/>
      <c r="D249" s="147"/>
      <c r="E249" s="148" t="s">
        <v>323</v>
      </c>
      <c r="F249" s="208" t="s">
        <v>324</v>
      </c>
      <c r="G249" s="209"/>
      <c r="H249" s="209"/>
      <c r="I249" s="209"/>
      <c r="J249" s="147"/>
      <c r="K249" s="149">
        <v>126.252</v>
      </c>
      <c r="L249" s="147"/>
      <c r="M249" s="147"/>
      <c r="N249" s="147"/>
      <c r="O249" s="147"/>
      <c r="P249" s="147"/>
      <c r="Q249" s="147"/>
      <c r="R249" s="150"/>
      <c r="T249" s="151"/>
      <c r="U249" s="147"/>
      <c r="V249" s="147"/>
      <c r="W249" s="147"/>
      <c r="X249" s="147"/>
      <c r="Y249" s="147"/>
      <c r="Z249" s="147"/>
      <c r="AA249" s="152"/>
      <c r="AT249" s="153" t="s">
        <v>143</v>
      </c>
      <c r="AU249" s="153" t="s">
        <v>20</v>
      </c>
      <c r="AV249" s="10" t="s">
        <v>105</v>
      </c>
      <c r="AW249" s="10" t="s">
        <v>32</v>
      </c>
      <c r="AX249" s="10" t="s">
        <v>20</v>
      </c>
      <c r="AY249" s="153" t="s">
        <v>136</v>
      </c>
    </row>
    <row r="250" spans="2:65" s="1" customFormat="1" ht="31.5" customHeight="1" x14ac:dyDescent="0.3">
      <c r="B250" s="128"/>
      <c r="C250" s="129" t="s">
        <v>325</v>
      </c>
      <c r="D250" s="129" t="s">
        <v>137</v>
      </c>
      <c r="E250" s="130" t="s">
        <v>326</v>
      </c>
      <c r="F250" s="210" t="s">
        <v>327</v>
      </c>
      <c r="G250" s="211"/>
      <c r="H250" s="211"/>
      <c r="I250" s="211"/>
      <c r="J250" s="131" t="s">
        <v>315</v>
      </c>
      <c r="K250" s="132">
        <v>180.44399999999999</v>
      </c>
      <c r="L250" s="212">
        <v>0</v>
      </c>
      <c r="M250" s="211"/>
      <c r="N250" s="212">
        <f>ROUND(L250*K250,2)</f>
        <v>0</v>
      </c>
      <c r="O250" s="211"/>
      <c r="P250" s="211"/>
      <c r="Q250" s="211"/>
      <c r="R250" s="133"/>
      <c r="T250" s="134" t="s">
        <v>3</v>
      </c>
      <c r="U250" s="37" t="s">
        <v>39</v>
      </c>
      <c r="V250" s="135">
        <v>0</v>
      </c>
      <c r="W250" s="135">
        <f>V250*K250</f>
        <v>0</v>
      </c>
      <c r="X250" s="135">
        <v>0</v>
      </c>
      <c r="Y250" s="135">
        <f>X250*K250</f>
        <v>0</v>
      </c>
      <c r="Z250" s="135">
        <v>0</v>
      </c>
      <c r="AA250" s="136">
        <f>Z250*K250</f>
        <v>0</v>
      </c>
      <c r="AR250" s="14" t="s">
        <v>135</v>
      </c>
      <c r="AT250" s="14" t="s">
        <v>137</v>
      </c>
      <c r="AU250" s="14" t="s">
        <v>20</v>
      </c>
      <c r="AY250" s="14" t="s">
        <v>136</v>
      </c>
      <c r="BE250" s="137">
        <f>IF(U250="základní",N250,0)</f>
        <v>0</v>
      </c>
      <c r="BF250" s="137">
        <f>IF(U250="snížená",N250,0)</f>
        <v>0</v>
      </c>
      <c r="BG250" s="137">
        <f>IF(U250="zákl. přenesená",N250,0)</f>
        <v>0</v>
      </c>
      <c r="BH250" s="137">
        <f>IF(U250="sníž. přenesená",N250,0)</f>
        <v>0</v>
      </c>
      <c r="BI250" s="137">
        <f>IF(U250="nulová",N250,0)</f>
        <v>0</v>
      </c>
      <c r="BJ250" s="14" t="s">
        <v>20</v>
      </c>
      <c r="BK250" s="137">
        <f>ROUND(L250*K250,2)</f>
        <v>0</v>
      </c>
      <c r="BL250" s="14" t="s">
        <v>135</v>
      </c>
      <c r="BM250" s="14" t="s">
        <v>328</v>
      </c>
    </row>
    <row r="251" spans="2:65" s="9" customFormat="1" ht="22.5" customHeight="1" x14ac:dyDescent="0.3">
      <c r="B251" s="138"/>
      <c r="C251" s="139"/>
      <c r="D251" s="139"/>
      <c r="E251" s="140" t="s">
        <v>3</v>
      </c>
      <c r="F251" s="213" t="s">
        <v>329</v>
      </c>
      <c r="G251" s="214"/>
      <c r="H251" s="214"/>
      <c r="I251" s="214"/>
      <c r="J251" s="139"/>
      <c r="K251" s="141" t="s">
        <v>3</v>
      </c>
      <c r="L251" s="139"/>
      <c r="M251" s="139"/>
      <c r="N251" s="139"/>
      <c r="O251" s="139"/>
      <c r="P251" s="139"/>
      <c r="Q251" s="139"/>
      <c r="R251" s="142"/>
      <c r="T251" s="143"/>
      <c r="U251" s="139"/>
      <c r="V251" s="139"/>
      <c r="W251" s="139"/>
      <c r="X251" s="139"/>
      <c r="Y251" s="139"/>
      <c r="Z251" s="139"/>
      <c r="AA251" s="144"/>
      <c r="AT251" s="145" t="s">
        <v>143</v>
      </c>
      <c r="AU251" s="145" t="s">
        <v>20</v>
      </c>
      <c r="AV251" s="9" t="s">
        <v>20</v>
      </c>
      <c r="AW251" s="9" t="s">
        <v>32</v>
      </c>
      <c r="AX251" s="9" t="s">
        <v>74</v>
      </c>
      <c r="AY251" s="145" t="s">
        <v>136</v>
      </c>
    </row>
    <row r="252" spans="2:65" s="9" customFormat="1" ht="22.5" customHeight="1" x14ac:dyDescent="0.3">
      <c r="B252" s="138"/>
      <c r="C252" s="139"/>
      <c r="D252" s="139"/>
      <c r="E252" s="140" t="s">
        <v>3</v>
      </c>
      <c r="F252" s="215" t="s">
        <v>330</v>
      </c>
      <c r="G252" s="214"/>
      <c r="H252" s="214"/>
      <c r="I252" s="214"/>
      <c r="J252" s="139"/>
      <c r="K252" s="141" t="s">
        <v>3</v>
      </c>
      <c r="L252" s="139"/>
      <c r="M252" s="139"/>
      <c r="N252" s="139"/>
      <c r="O252" s="139"/>
      <c r="P252" s="139"/>
      <c r="Q252" s="139"/>
      <c r="R252" s="142"/>
      <c r="T252" s="143"/>
      <c r="U252" s="139"/>
      <c r="V252" s="139"/>
      <c r="W252" s="139"/>
      <c r="X252" s="139"/>
      <c r="Y252" s="139"/>
      <c r="Z252" s="139"/>
      <c r="AA252" s="144"/>
      <c r="AT252" s="145" t="s">
        <v>143</v>
      </c>
      <c r="AU252" s="145" t="s">
        <v>20</v>
      </c>
      <c r="AV252" s="9" t="s">
        <v>20</v>
      </c>
      <c r="AW252" s="9" t="s">
        <v>32</v>
      </c>
      <c r="AX252" s="9" t="s">
        <v>74</v>
      </c>
      <c r="AY252" s="145" t="s">
        <v>136</v>
      </c>
    </row>
    <row r="253" spans="2:65" s="10" customFormat="1" ht="22.5" customHeight="1" x14ac:dyDescent="0.3">
      <c r="B253" s="146"/>
      <c r="C253" s="147"/>
      <c r="D253" s="147"/>
      <c r="E253" s="148" t="s">
        <v>331</v>
      </c>
      <c r="F253" s="208" t="s">
        <v>332</v>
      </c>
      <c r="G253" s="209"/>
      <c r="H253" s="209"/>
      <c r="I253" s="209"/>
      <c r="J253" s="147"/>
      <c r="K253" s="149">
        <v>85.8</v>
      </c>
      <c r="L253" s="147"/>
      <c r="M253" s="147"/>
      <c r="N253" s="147"/>
      <c r="O253" s="147"/>
      <c r="P253" s="147"/>
      <c r="Q253" s="147"/>
      <c r="R253" s="150"/>
      <c r="T253" s="151"/>
      <c r="U253" s="147"/>
      <c r="V253" s="147"/>
      <c r="W253" s="147"/>
      <c r="X253" s="147"/>
      <c r="Y253" s="147"/>
      <c r="Z253" s="147"/>
      <c r="AA253" s="152"/>
      <c r="AT253" s="153" t="s">
        <v>143</v>
      </c>
      <c r="AU253" s="153" t="s">
        <v>20</v>
      </c>
      <c r="AV253" s="10" t="s">
        <v>105</v>
      </c>
      <c r="AW253" s="10" t="s">
        <v>32</v>
      </c>
      <c r="AX253" s="10" t="s">
        <v>74</v>
      </c>
      <c r="AY253" s="153" t="s">
        <v>136</v>
      </c>
    </row>
    <row r="254" spans="2:65" s="9" customFormat="1" ht="22.5" customHeight="1" x14ac:dyDescent="0.3">
      <c r="B254" s="138"/>
      <c r="C254" s="139"/>
      <c r="D254" s="139"/>
      <c r="E254" s="140" t="s">
        <v>3</v>
      </c>
      <c r="F254" s="215" t="s">
        <v>333</v>
      </c>
      <c r="G254" s="214"/>
      <c r="H254" s="214"/>
      <c r="I254" s="214"/>
      <c r="J254" s="139"/>
      <c r="K254" s="141" t="s">
        <v>3</v>
      </c>
      <c r="L254" s="139"/>
      <c r="M254" s="139"/>
      <c r="N254" s="139"/>
      <c r="O254" s="139"/>
      <c r="P254" s="139"/>
      <c r="Q254" s="139"/>
      <c r="R254" s="142"/>
      <c r="T254" s="143"/>
      <c r="U254" s="139"/>
      <c r="V254" s="139"/>
      <c r="W254" s="139"/>
      <c r="X254" s="139"/>
      <c r="Y254" s="139"/>
      <c r="Z254" s="139"/>
      <c r="AA254" s="144"/>
      <c r="AT254" s="145" t="s">
        <v>143</v>
      </c>
      <c r="AU254" s="145" t="s">
        <v>20</v>
      </c>
      <c r="AV254" s="9" t="s">
        <v>20</v>
      </c>
      <c r="AW254" s="9" t="s">
        <v>32</v>
      </c>
      <c r="AX254" s="9" t="s">
        <v>74</v>
      </c>
      <c r="AY254" s="145" t="s">
        <v>136</v>
      </c>
    </row>
    <row r="255" spans="2:65" s="10" customFormat="1" ht="22.5" customHeight="1" x14ac:dyDescent="0.3">
      <c r="B255" s="146"/>
      <c r="C255" s="147"/>
      <c r="D255" s="147"/>
      <c r="E255" s="148" t="s">
        <v>334</v>
      </c>
      <c r="F255" s="208" t="s">
        <v>335</v>
      </c>
      <c r="G255" s="209"/>
      <c r="H255" s="209"/>
      <c r="I255" s="209"/>
      <c r="J255" s="147"/>
      <c r="K255" s="149">
        <v>27.984000000000002</v>
      </c>
      <c r="L255" s="147"/>
      <c r="M255" s="147"/>
      <c r="N255" s="147"/>
      <c r="O255" s="147"/>
      <c r="P255" s="147"/>
      <c r="Q255" s="147"/>
      <c r="R255" s="150"/>
      <c r="T255" s="151"/>
      <c r="U255" s="147"/>
      <c r="V255" s="147"/>
      <c r="W255" s="147"/>
      <c r="X255" s="147"/>
      <c r="Y255" s="147"/>
      <c r="Z255" s="147"/>
      <c r="AA255" s="152"/>
      <c r="AT255" s="153" t="s">
        <v>143</v>
      </c>
      <c r="AU255" s="153" t="s">
        <v>20</v>
      </c>
      <c r="AV255" s="10" t="s">
        <v>105</v>
      </c>
      <c r="AW255" s="10" t="s">
        <v>32</v>
      </c>
      <c r="AX255" s="10" t="s">
        <v>74</v>
      </c>
      <c r="AY255" s="153" t="s">
        <v>136</v>
      </c>
    </row>
    <row r="256" spans="2:65" s="9" customFormat="1" ht="22.5" customHeight="1" x14ac:dyDescent="0.3">
      <c r="B256" s="138"/>
      <c r="C256" s="139"/>
      <c r="D256" s="139"/>
      <c r="E256" s="140" t="s">
        <v>3</v>
      </c>
      <c r="F256" s="215" t="s">
        <v>210</v>
      </c>
      <c r="G256" s="214"/>
      <c r="H256" s="214"/>
      <c r="I256" s="214"/>
      <c r="J256" s="139"/>
      <c r="K256" s="141" t="s">
        <v>3</v>
      </c>
      <c r="L256" s="139"/>
      <c r="M256" s="139"/>
      <c r="N256" s="139"/>
      <c r="O256" s="139"/>
      <c r="P256" s="139"/>
      <c r="Q256" s="139"/>
      <c r="R256" s="142"/>
      <c r="T256" s="143"/>
      <c r="U256" s="139"/>
      <c r="V256" s="139"/>
      <c r="W256" s="139"/>
      <c r="X256" s="139"/>
      <c r="Y256" s="139"/>
      <c r="Z256" s="139"/>
      <c r="AA256" s="144"/>
      <c r="AT256" s="145" t="s">
        <v>143</v>
      </c>
      <c r="AU256" s="145" t="s">
        <v>20</v>
      </c>
      <c r="AV256" s="9" t="s">
        <v>20</v>
      </c>
      <c r="AW256" s="9" t="s">
        <v>32</v>
      </c>
      <c r="AX256" s="9" t="s">
        <v>74</v>
      </c>
      <c r="AY256" s="145" t="s">
        <v>136</v>
      </c>
    </row>
    <row r="257" spans="2:65" s="10" customFormat="1" ht="22.5" customHeight="1" x14ac:dyDescent="0.3">
      <c r="B257" s="146"/>
      <c r="C257" s="147"/>
      <c r="D257" s="147"/>
      <c r="E257" s="148" t="s">
        <v>336</v>
      </c>
      <c r="F257" s="208" t="s">
        <v>337</v>
      </c>
      <c r="G257" s="209"/>
      <c r="H257" s="209"/>
      <c r="I257" s="209"/>
      <c r="J257" s="147"/>
      <c r="K257" s="149">
        <v>54.9</v>
      </c>
      <c r="L257" s="147"/>
      <c r="M257" s="147"/>
      <c r="N257" s="147"/>
      <c r="O257" s="147"/>
      <c r="P257" s="147"/>
      <c r="Q257" s="147"/>
      <c r="R257" s="150"/>
      <c r="T257" s="151"/>
      <c r="U257" s="147"/>
      <c r="V257" s="147"/>
      <c r="W257" s="147"/>
      <c r="X257" s="147"/>
      <c r="Y257" s="147"/>
      <c r="Z257" s="147"/>
      <c r="AA257" s="152"/>
      <c r="AT257" s="153" t="s">
        <v>143</v>
      </c>
      <c r="AU257" s="153" t="s">
        <v>20</v>
      </c>
      <c r="AV257" s="10" t="s">
        <v>105</v>
      </c>
      <c r="AW257" s="10" t="s">
        <v>32</v>
      </c>
      <c r="AX257" s="10" t="s">
        <v>74</v>
      </c>
      <c r="AY257" s="153" t="s">
        <v>136</v>
      </c>
    </row>
    <row r="258" spans="2:65" s="9" customFormat="1" ht="22.5" customHeight="1" x14ac:dyDescent="0.3">
      <c r="B258" s="138"/>
      <c r="C258" s="139"/>
      <c r="D258" s="139"/>
      <c r="E258" s="140" t="s">
        <v>3</v>
      </c>
      <c r="F258" s="215" t="s">
        <v>338</v>
      </c>
      <c r="G258" s="214"/>
      <c r="H258" s="214"/>
      <c r="I258" s="214"/>
      <c r="J258" s="139"/>
      <c r="K258" s="141" t="s">
        <v>3</v>
      </c>
      <c r="L258" s="139"/>
      <c r="M258" s="139"/>
      <c r="N258" s="139"/>
      <c r="O258" s="139"/>
      <c r="P258" s="139"/>
      <c r="Q258" s="139"/>
      <c r="R258" s="142"/>
      <c r="T258" s="143"/>
      <c r="U258" s="139"/>
      <c r="V258" s="139"/>
      <c r="W258" s="139"/>
      <c r="X258" s="139"/>
      <c r="Y258" s="139"/>
      <c r="Z258" s="139"/>
      <c r="AA258" s="144"/>
      <c r="AT258" s="145" t="s">
        <v>143</v>
      </c>
      <c r="AU258" s="145" t="s">
        <v>20</v>
      </c>
      <c r="AV258" s="9" t="s">
        <v>20</v>
      </c>
      <c r="AW258" s="9" t="s">
        <v>32</v>
      </c>
      <c r="AX258" s="9" t="s">
        <v>74</v>
      </c>
      <c r="AY258" s="145" t="s">
        <v>136</v>
      </c>
    </row>
    <row r="259" spans="2:65" s="10" customFormat="1" ht="22.5" customHeight="1" x14ac:dyDescent="0.3">
      <c r="B259" s="146"/>
      <c r="C259" s="147"/>
      <c r="D259" s="147"/>
      <c r="E259" s="148" t="s">
        <v>339</v>
      </c>
      <c r="F259" s="208" t="s">
        <v>340</v>
      </c>
      <c r="G259" s="209"/>
      <c r="H259" s="209"/>
      <c r="I259" s="209"/>
      <c r="J259" s="147"/>
      <c r="K259" s="149">
        <v>11.76</v>
      </c>
      <c r="L259" s="147"/>
      <c r="M259" s="147"/>
      <c r="N259" s="147"/>
      <c r="O259" s="147"/>
      <c r="P259" s="147"/>
      <c r="Q259" s="147"/>
      <c r="R259" s="150"/>
      <c r="T259" s="151"/>
      <c r="U259" s="147"/>
      <c r="V259" s="147"/>
      <c r="W259" s="147"/>
      <c r="X259" s="147"/>
      <c r="Y259" s="147"/>
      <c r="Z259" s="147"/>
      <c r="AA259" s="152"/>
      <c r="AT259" s="153" t="s">
        <v>143</v>
      </c>
      <c r="AU259" s="153" t="s">
        <v>20</v>
      </c>
      <c r="AV259" s="10" t="s">
        <v>105</v>
      </c>
      <c r="AW259" s="10" t="s">
        <v>32</v>
      </c>
      <c r="AX259" s="10" t="s">
        <v>74</v>
      </c>
      <c r="AY259" s="153" t="s">
        <v>136</v>
      </c>
    </row>
    <row r="260" spans="2:65" s="10" customFormat="1" ht="22.5" customHeight="1" x14ac:dyDescent="0.3">
      <c r="B260" s="146"/>
      <c r="C260" s="147"/>
      <c r="D260" s="147"/>
      <c r="E260" s="148" t="s">
        <v>341</v>
      </c>
      <c r="F260" s="208" t="s">
        <v>342</v>
      </c>
      <c r="G260" s="209"/>
      <c r="H260" s="209"/>
      <c r="I260" s="209"/>
      <c r="J260" s="147"/>
      <c r="K260" s="149">
        <v>180.44399999999999</v>
      </c>
      <c r="L260" s="147"/>
      <c r="M260" s="147"/>
      <c r="N260" s="147"/>
      <c r="O260" s="147"/>
      <c r="P260" s="147"/>
      <c r="Q260" s="147"/>
      <c r="R260" s="150"/>
      <c r="T260" s="151"/>
      <c r="U260" s="147"/>
      <c r="V260" s="147"/>
      <c r="W260" s="147"/>
      <c r="X260" s="147"/>
      <c r="Y260" s="147"/>
      <c r="Z260" s="147"/>
      <c r="AA260" s="152"/>
      <c r="AT260" s="153" t="s">
        <v>143</v>
      </c>
      <c r="AU260" s="153" t="s">
        <v>20</v>
      </c>
      <c r="AV260" s="10" t="s">
        <v>105</v>
      </c>
      <c r="AW260" s="10" t="s">
        <v>32</v>
      </c>
      <c r="AX260" s="10" t="s">
        <v>20</v>
      </c>
      <c r="AY260" s="153" t="s">
        <v>136</v>
      </c>
    </row>
    <row r="261" spans="2:65" s="1" customFormat="1" ht="31.5" customHeight="1" x14ac:dyDescent="0.3">
      <c r="B261" s="128"/>
      <c r="C261" s="129" t="s">
        <v>343</v>
      </c>
      <c r="D261" s="129" t="s">
        <v>137</v>
      </c>
      <c r="E261" s="130" t="s">
        <v>344</v>
      </c>
      <c r="F261" s="210" t="s">
        <v>327</v>
      </c>
      <c r="G261" s="211"/>
      <c r="H261" s="211"/>
      <c r="I261" s="211"/>
      <c r="J261" s="131" t="s">
        <v>315</v>
      </c>
      <c r="K261" s="132">
        <v>0.8</v>
      </c>
      <c r="L261" s="212">
        <v>0</v>
      </c>
      <c r="M261" s="211"/>
      <c r="N261" s="212">
        <f>ROUND(L261*K261,2)</f>
        <v>0</v>
      </c>
      <c r="O261" s="211"/>
      <c r="P261" s="211"/>
      <c r="Q261" s="211"/>
      <c r="R261" s="133"/>
      <c r="T261" s="134" t="s">
        <v>3</v>
      </c>
      <c r="U261" s="37" t="s">
        <v>39</v>
      </c>
      <c r="V261" s="135">
        <v>0</v>
      </c>
      <c r="W261" s="135">
        <f>V261*K261</f>
        <v>0</v>
      </c>
      <c r="X261" s="135">
        <v>0</v>
      </c>
      <c r="Y261" s="135">
        <f>X261*K261</f>
        <v>0</v>
      </c>
      <c r="Z261" s="135">
        <v>0</v>
      </c>
      <c r="AA261" s="136">
        <f>Z261*K261</f>
        <v>0</v>
      </c>
      <c r="AR261" s="14" t="s">
        <v>135</v>
      </c>
      <c r="AT261" s="14" t="s">
        <v>137</v>
      </c>
      <c r="AU261" s="14" t="s">
        <v>20</v>
      </c>
      <c r="AY261" s="14" t="s">
        <v>136</v>
      </c>
      <c r="BE261" s="137">
        <f>IF(U261="základní",N261,0)</f>
        <v>0</v>
      </c>
      <c r="BF261" s="137">
        <f>IF(U261="snížená",N261,0)</f>
        <v>0</v>
      </c>
      <c r="BG261" s="137">
        <f>IF(U261="zákl. přenesená",N261,0)</f>
        <v>0</v>
      </c>
      <c r="BH261" s="137">
        <f>IF(U261="sníž. přenesená",N261,0)</f>
        <v>0</v>
      </c>
      <c r="BI261" s="137">
        <f>IF(U261="nulová",N261,0)</f>
        <v>0</v>
      </c>
      <c r="BJ261" s="14" t="s">
        <v>20</v>
      </c>
      <c r="BK261" s="137">
        <f>ROUND(L261*K261,2)</f>
        <v>0</v>
      </c>
      <c r="BL261" s="14" t="s">
        <v>135</v>
      </c>
      <c r="BM261" s="14" t="s">
        <v>345</v>
      </c>
    </row>
    <row r="262" spans="2:65" s="9" customFormat="1" ht="22.5" customHeight="1" x14ac:dyDescent="0.3">
      <c r="B262" s="138"/>
      <c r="C262" s="139"/>
      <c r="D262" s="139"/>
      <c r="E262" s="140" t="s">
        <v>3</v>
      </c>
      <c r="F262" s="213" t="s">
        <v>346</v>
      </c>
      <c r="G262" s="214"/>
      <c r="H262" s="214"/>
      <c r="I262" s="214"/>
      <c r="J262" s="139"/>
      <c r="K262" s="141" t="s">
        <v>3</v>
      </c>
      <c r="L262" s="139"/>
      <c r="M262" s="139"/>
      <c r="N262" s="139"/>
      <c r="O262" s="139"/>
      <c r="P262" s="139"/>
      <c r="Q262" s="139"/>
      <c r="R262" s="142"/>
      <c r="T262" s="143"/>
      <c r="U262" s="139"/>
      <c r="V262" s="139"/>
      <c r="W262" s="139"/>
      <c r="X262" s="139"/>
      <c r="Y262" s="139"/>
      <c r="Z262" s="139"/>
      <c r="AA262" s="144"/>
      <c r="AT262" s="145" t="s">
        <v>143</v>
      </c>
      <c r="AU262" s="145" t="s">
        <v>20</v>
      </c>
      <c r="AV262" s="9" t="s">
        <v>20</v>
      </c>
      <c r="AW262" s="9" t="s">
        <v>32</v>
      </c>
      <c r="AX262" s="9" t="s">
        <v>74</v>
      </c>
      <c r="AY262" s="145" t="s">
        <v>136</v>
      </c>
    </row>
    <row r="263" spans="2:65" s="9" customFormat="1" ht="22.5" customHeight="1" x14ac:dyDescent="0.3">
      <c r="B263" s="138"/>
      <c r="C263" s="139"/>
      <c r="D263" s="139"/>
      <c r="E263" s="140" t="s">
        <v>3</v>
      </c>
      <c r="F263" s="215" t="s">
        <v>347</v>
      </c>
      <c r="G263" s="214"/>
      <c r="H263" s="214"/>
      <c r="I263" s="214"/>
      <c r="J263" s="139"/>
      <c r="K263" s="141" t="s">
        <v>3</v>
      </c>
      <c r="L263" s="139"/>
      <c r="M263" s="139"/>
      <c r="N263" s="139"/>
      <c r="O263" s="139"/>
      <c r="P263" s="139"/>
      <c r="Q263" s="139"/>
      <c r="R263" s="142"/>
      <c r="T263" s="143"/>
      <c r="U263" s="139"/>
      <c r="V263" s="139"/>
      <c r="W263" s="139"/>
      <c r="X263" s="139"/>
      <c r="Y263" s="139"/>
      <c r="Z263" s="139"/>
      <c r="AA263" s="144"/>
      <c r="AT263" s="145" t="s">
        <v>143</v>
      </c>
      <c r="AU263" s="145" t="s">
        <v>20</v>
      </c>
      <c r="AV263" s="9" t="s">
        <v>20</v>
      </c>
      <c r="AW263" s="9" t="s">
        <v>32</v>
      </c>
      <c r="AX263" s="9" t="s">
        <v>74</v>
      </c>
      <c r="AY263" s="145" t="s">
        <v>136</v>
      </c>
    </row>
    <row r="264" spans="2:65" s="9" customFormat="1" ht="22.5" customHeight="1" x14ac:dyDescent="0.3">
      <c r="B264" s="138"/>
      <c r="C264" s="139"/>
      <c r="D264" s="139"/>
      <c r="E264" s="140" t="s">
        <v>3</v>
      </c>
      <c r="F264" s="215" t="s">
        <v>169</v>
      </c>
      <c r="G264" s="214"/>
      <c r="H264" s="214"/>
      <c r="I264" s="214"/>
      <c r="J264" s="139"/>
      <c r="K264" s="141" t="s">
        <v>3</v>
      </c>
      <c r="L264" s="139"/>
      <c r="M264" s="139"/>
      <c r="N264" s="139"/>
      <c r="O264" s="139"/>
      <c r="P264" s="139"/>
      <c r="Q264" s="139"/>
      <c r="R264" s="142"/>
      <c r="T264" s="143"/>
      <c r="U264" s="139"/>
      <c r="V264" s="139"/>
      <c r="W264" s="139"/>
      <c r="X264" s="139"/>
      <c r="Y264" s="139"/>
      <c r="Z264" s="139"/>
      <c r="AA264" s="144"/>
      <c r="AT264" s="145" t="s">
        <v>143</v>
      </c>
      <c r="AU264" s="145" t="s">
        <v>20</v>
      </c>
      <c r="AV264" s="9" t="s">
        <v>20</v>
      </c>
      <c r="AW264" s="9" t="s">
        <v>32</v>
      </c>
      <c r="AX264" s="9" t="s">
        <v>74</v>
      </c>
      <c r="AY264" s="145" t="s">
        <v>136</v>
      </c>
    </row>
    <row r="265" spans="2:65" s="10" customFormat="1" ht="22.5" customHeight="1" x14ac:dyDescent="0.3">
      <c r="B265" s="146"/>
      <c r="C265" s="147"/>
      <c r="D265" s="147"/>
      <c r="E265" s="148" t="s">
        <v>348</v>
      </c>
      <c r="F265" s="208" t="s">
        <v>349</v>
      </c>
      <c r="G265" s="209"/>
      <c r="H265" s="209"/>
      <c r="I265" s="209"/>
      <c r="J265" s="147"/>
      <c r="K265" s="149">
        <v>0.8</v>
      </c>
      <c r="L265" s="147"/>
      <c r="M265" s="147"/>
      <c r="N265" s="147"/>
      <c r="O265" s="147"/>
      <c r="P265" s="147"/>
      <c r="Q265" s="147"/>
      <c r="R265" s="150"/>
      <c r="T265" s="151"/>
      <c r="U265" s="147"/>
      <c r="V265" s="147"/>
      <c r="W265" s="147"/>
      <c r="X265" s="147"/>
      <c r="Y265" s="147"/>
      <c r="Z265" s="147"/>
      <c r="AA265" s="152"/>
      <c r="AT265" s="153" t="s">
        <v>143</v>
      </c>
      <c r="AU265" s="153" t="s">
        <v>20</v>
      </c>
      <c r="AV265" s="10" t="s">
        <v>105</v>
      </c>
      <c r="AW265" s="10" t="s">
        <v>32</v>
      </c>
      <c r="AX265" s="10" t="s">
        <v>74</v>
      </c>
      <c r="AY265" s="153" t="s">
        <v>136</v>
      </c>
    </row>
    <row r="266" spans="2:65" s="10" customFormat="1" ht="22.5" customHeight="1" x14ac:dyDescent="0.3">
      <c r="B266" s="146"/>
      <c r="C266" s="147"/>
      <c r="D266" s="147"/>
      <c r="E266" s="148" t="s">
        <v>350</v>
      </c>
      <c r="F266" s="208" t="s">
        <v>351</v>
      </c>
      <c r="G266" s="209"/>
      <c r="H266" s="209"/>
      <c r="I266" s="209"/>
      <c r="J266" s="147"/>
      <c r="K266" s="149">
        <v>0.8</v>
      </c>
      <c r="L266" s="147"/>
      <c r="M266" s="147"/>
      <c r="N266" s="147"/>
      <c r="O266" s="147"/>
      <c r="P266" s="147"/>
      <c r="Q266" s="147"/>
      <c r="R266" s="150"/>
      <c r="T266" s="154"/>
      <c r="U266" s="155"/>
      <c r="V266" s="155"/>
      <c r="W266" s="155"/>
      <c r="X266" s="155"/>
      <c r="Y266" s="155"/>
      <c r="Z266" s="155"/>
      <c r="AA266" s="156"/>
      <c r="AT266" s="153" t="s">
        <v>143</v>
      </c>
      <c r="AU266" s="153" t="s">
        <v>20</v>
      </c>
      <c r="AV266" s="10" t="s">
        <v>105</v>
      </c>
      <c r="AW266" s="10" t="s">
        <v>32</v>
      </c>
      <c r="AX266" s="10" t="s">
        <v>20</v>
      </c>
      <c r="AY266" s="153" t="s">
        <v>136</v>
      </c>
    </row>
    <row r="267" spans="2:65" s="1" customFormat="1" ht="6.9" customHeight="1" x14ac:dyDescent="0.3">
      <c r="B267" s="52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4"/>
    </row>
  </sheetData>
  <mergeCells count="24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5:I115"/>
    <mergeCell ref="L115:M115"/>
    <mergeCell ref="N115:Q115"/>
    <mergeCell ref="N113:Q113"/>
    <mergeCell ref="N114:Q114"/>
    <mergeCell ref="F116:I116"/>
    <mergeCell ref="F117:I117"/>
    <mergeCell ref="F118:I118"/>
    <mergeCell ref="F119:I119"/>
    <mergeCell ref="F120:I120"/>
    <mergeCell ref="L120:M120"/>
    <mergeCell ref="N120:Q120"/>
    <mergeCell ref="F121:I121"/>
    <mergeCell ref="F122:I122"/>
    <mergeCell ref="F123:I123"/>
    <mergeCell ref="F124:I124"/>
    <mergeCell ref="F125:I125"/>
    <mergeCell ref="F126:I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F133:I133"/>
    <mergeCell ref="F134:I134"/>
    <mergeCell ref="F135:I135"/>
    <mergeCell ref="L135:M135"/>
    <mergeCell ref="N135:Q135"/>
    <mergeCell ref="F136:I136"/>
    <mergeCell ref="F137:I137"/>
    <mergeCell ref="F138:I138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F145:I145"/>
    <mergeCell ref="F146:I146"/>
    <mergeCell ref="L146:M146"/>
    <mergeCell ref="N146:Q146"/>
    <mergeCell ref="F147:I147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55:I155"/>
    <mergeCell ref="F156:I156"/>
    <mergeCell ref="F157:I157"/>
    <mergeCell ref="F159:I159"/>
    <mergeCell ref="L159:M159"/>
    <mergeCell ref="N159:Q159"/>
    <mergeCell ref="F160:I160"/>
    <mergeCell ref="F161:I161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F179:I179"/>
    <mergeCell ref="L179:M179"/>
    <mergeCell ref="N179:Q179"/>
    <mergeCell ref="F180:I180"/>
    <mergeCell ref="F181:I181"/>
    <mergeCell ref="F182:I182"/>
    <mergeCell ref="F183:I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41:I241"/>
    <mergeCell ref="F243:I243"/>
    <mergeCell ref="L243:M243"/>
    <mergeCell ref="N243:Q243"/>
    <mergeCell ref="F230:I230"/>
    <mergeCell ref="F231:I231"/>
    <mergeCell ref="F232:I232"/>
    <mergeCell ref="L232:M232"/>
    <mergeCell ref="N232:Q232"/>
    <mergeCell ref="F233:I233"/>
    <mergeCell ref="F234:I234"/>
    <mergeCell ref="F235:I235"/>
    <mergeCell ref="F236:I236"/>
    <mergeCell ref="F262:I262"/>
    <mergeCell ref="F263:I263"/>
    <mergeCell ref="F264:I264"/>
    <mergeCell ref="F265:I265"/>
    <mergeCell ref="F266:I266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N158:Q158"/>
    <mergeCell ref="N178:Q178"/>
    <mergeCell ref="N242:Q242"/>
    <mergeCell ref="H1:K1"/>
    <mergeCell ref="S2:AC2"/>
    <mergeCell ref="F260:I260"/>
    <mergeCell ref="F261:I261"/>
    <mergeCell ref="L261:M261"/>
    <mergeCell ref="N261:Q261"/>
    <mergeCell ref="F244:I244"/>
    <mergeCell ref="F245:I245"/>
    <mergeCell ref="F246:I246"/>
    <mergeCell ref="F247:I247"/>
    <mergeCell ref="F248:I248"/>
    <mergeCell ref="F249:I249"/>
    <mergeCell ref="F250:I250"/>
    <mergeCell ref="L250:M250"/>
    <mergeCell ref="N250:Q250"/>
    <mergeCell ref="F237:I237"/>
    <mergeCell ref="L237:M237"/>
    <mergeCell ref="N237:Q237"/>
    <mergeCell ref="F238:I238"/>
    <mergeCell ref="F239:I239"/>
    <mergeCell ref="F240:I240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2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94"/>
  <sheetViews>
    <sheetView showGridLines="0" workbookViewId="0">
      <pane ySplit="1" topLeftCell="A100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9"/>
      <c r="B1" s="166"/>
      <c r="C1" s="166"/>
      <c r="D1" s="167" t="s">
        <v>1</v>
      </c>
      <c r="E1" s="166"/>
      <c r="F1" s="168" t="s">
        <v>1017</v>
      </c>
      <c r="G1" s="168"/>
      <c r="H1" s="207" t="s">
        <v>1018</v>
      </c>
      <c r="I1" s="207"/>
      <c r="J1" s="207"/>
      <c r="K1" s="207"/>
      <c r="L1" s="168" t="s">
        <v>1019</v>
      </c>
      <c r="M1" s="166"/>
      <c r="N1" s="166"/>
      <c r="O1" s="167" t="s">
        <v>103</v>
      </c>
      <c r="P1" s="166"/>
      <c r="Q1" s="166"/>
      <c r="R1" s="166"/>
      <c r="S1" s="168" t="s">
        <v>1020</v>
      </c>
      <c r="T1" s="168"/>
      <c r="U1" s="169"/>
      <c r="V1" s="16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201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173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4" t="s">
        <v>83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106</v>
      </c>
    </row>
    <row r="4" spans="1:66" ht="36.9" customHeight="1" x14ac:dyDescent="0.3">
      <c r="B4" s="18"/>
      <c r="C4" s="191" t="s">
        <v>107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27" t="str">
        <f>'Rekapitulace stavby'!K6</f>
        <v>IMPORT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"/>
      <c r="R6" s="20"/>
    </row>
    <row r="7" spans="1:66" s="1" customFormat="1" ht="32.85" customHeight="1" x14ac:dyDescent="0.3">
      <c r="B7" s="28"/>
      <c r="C7" s="29"/>
      <c r="D7" s="24" t="s">
        <v>108</v>
      </c>
      <c r="E7" s="29"/>
      <c r="F7" s="203" t="s">
        <v>352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202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202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202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202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202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202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202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202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4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8" t="s">
        <v>110</v>
      </c>
      <c r="E27" s="29"/>
      <c r="F27" s="29"/>
      <c r="G27" s="29"/>
      <c r="H27" s="29"/>
      <c r="I27" s="29"/>
      <c r="J27" s="29"/>
      <c r="K27" s="29"/>
      <c r="L27" s="29"/>
      <c r="M27" s="197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111</v>
      </c>
      <c r="E28" s="29"/>
      <c r="F28" s="29"/>
      <c r="G28" s="29"/>
      <c r="H28" s="29"/>
      <c r="I28" s="29"/>
      <c r="J28" s="29"/>
      <c r="K28" s="29"/>
      <c r="L28" s="29"/>
      <c r="M28" s="197">
        <f>N94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9" t="s">
        <v>37</v>
      </c>
      <c r="E30" s="29"/>
      <c r="F30" s="29"/>
      <c r="G30" s="29"/>
      <c r="H30" s="29"/>
      <c r="I30" s="29"/>
      <c r="J30" s="29"/>
      <c r="K30" s="29"/>
      <c r="L30" s="29"/>
      <c r="M30" s="231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100" t="s">
        <v>40</v>
      </c>
      <c r="H32" s="229">
        <f>ROUND((SUM(BE94:BE95)+SUM(BE113:BE393)), 2)</f>
        <v>0</v>
      </c>
      <c r="I32" s="171"/>
      <c r="J32" s="171"/>
      <c r="K32" s="29"/>
      <c r="L32" s="29"/>
      <c r="M32" s="229">
        <f>ROUND(ROUND((SUM(BE94:BE95)+SUM(BE113:BE393)),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100" t="s">
        <v>40</v>
      </c>
      <c r="H33" s="229">
        <f>ROUND((SUM(BF94:BF95)+SUM(BF113:BF393)), 2)</f>
        <v>0</v>
      </c>
      <c r="I33" s="171"/>
      <c r="J33" s="171"/>
      <c r="K33" s="29"/>
      <c r="L33" s="29"/>
      <c r="M33" s="229">
        <f>ROUND(ROUND((SUM(BF94:BF95)+SUM(BF113:BF393)),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100" t="s">
        <v>40</v>
      </c>
      <c r="H34" s="229">
        <f>ROUND((SUM(BG94:BG95)+SUM(BG113:BG393)), 2)</f>
        <v>0</v>
      </c>
      <c r="I34" s="171"/>
      <c r="J34" s="171"/>
      <c r="K34" s="29"/>
      <c r="L34" s="29"/>
      <c r="M34" s="229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100" t="s">
        <v>40</v>
      </c>
      <c r="H35" s="229">
        <f>ROUND((SUM(BH94:BH95)+SUM(BH113:BH393)), 2)</f>
        <v>0</v>
      </c>
      <c r="I35" s="171"/>
      <c r="J35" s="171"/>
      <c r="K35" s="29"/>
      <c r="L35" s="29"/>
      <c r="M35" s="229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100" t="s">
        <v>40</v>
      </c>
      <c r="H36" s="229">
        <f>ROUND((SUM(BI94:BI95)+SUM(BI113:BI393)), 2)</f>
        <v>0</v>
      </c>
      <c r="I36" s="171"/>
      <c r="J36" s="171"/>
      <c r="K36" s="29"/>
      <c r="L36" s="29"/>
      <c r="M36" s="229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1" t="s">
        <v>45</v>
      </c>
      <c r="E38" s="68"/>
      <c r="F38" s="68"/>
      <c r="G38" s="102" t="s">
        <v>46</v>
      </c>
      <c r="H38" s="103" t="s">
        <v>47</v>
      </c>
      <c r="I38" s="68"/>
      <c r="J38" s="68"/>
      <c r="K38" s="68"/>
      <c r="L38" s="230">
        <f>SUM(M30:M36)</f>
        <v>0</v>
      </c>
      <c r="M38" s="184"/>
      <c r="N38" s="184"/>
      <c r="O38" s="184"/>
      <c r="P38" s="186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91" t="s">
        <v>112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27" t="str">
        <f>F6</f>
        <v>IMPORT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108</v>
      </c>
      <c r="D79" s="29"/>
      <c r="E79" s="29"/>
      <c r="F79" s="192" t="str">
        <f>F7</f>
        <v>SO 102 - Zálivy BUS, chodníky a sjezdy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202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202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8" t="s">
        <v>113</v>
      </c>
      <c r="D86" s="226"/>
      <c r="E86" s="226"/>
      <c r="F86" s="226"/>
      <c r="G86" s="226"/>
      <c r="H86" s="96"/>
      <c r="I86" s="96"/>
      <c r="J86" s="96"/>
      <c r="K86" s="96"/>
      <c r="L86" s="96"/>
      <c r="M86" s="96"/>
      <c r="N86" s="228" t="s">
        <v>114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4" t="s">
        <v>115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N113</f>
        <v>0</v>
      </c>
      <c r="O88" s="171"/>
      <c r="P88" s="171"/>
      <c r="Q88" s="171"/>
      <c r="R88" s="30"/>
      <c r="AU88" s="14" t="s">
        <v>106</v>
      </c>
    </row>
    <row r="89" spans="2:47" s="6" customFormat="1" ht="24.9" customHeight="1" x14ac:dyDescent="0.3">
      <c r="B89" s="105"/>
      <c r="C89" s="106"/>
      <c r="D89" s="107" t="s">
        <v>116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23">
        <f>N114</f>
        <v>0</v>
      </c>
      <c r="O89" s="224"/>
      <c r="P89" s="224"/>
      <c r="Q89" s="224"/>
      <c r="R89" s="108"/>
    </row>
    <row r="90" spans="2:47" s="6" customFormat="1" ht="24.9" customHeight="1" x14ac:dyDescent="0.3">
      <c r="B90" s="105"/>
      <c r="C90" s="106"/>
      <c r="D90" s="107" t="s">
        <v>353</v>
      </c>
      <c r="E90" s="106"/>
      <c r="F90" s="106"/>
      <c r="G90" s="106"/>
      <c r="H90" s="106"/>
      <c r="I90" s="106"/>
      <c r="J90" s="106"/>
      <c r="K90" s="106"/>
      <c r="L90" s="106"/>
      <c r="M90" s="106"/>
      <c r="N90" s="223">
        <f>N210</f>
        <v>0</v>
      </c>
      <c r="O90" s="224"/>
      <c r="P90" s="224"/>
      <c r="Q90" s="224"/>
      <c r="R90" s="108"/>
    </row>
    <row r="91" spans="2:47" s="6" customFormat="1" ht="24.9" customHeight="1" x14ac:dyDescent="0.3">
      <c r="B91" s="105"/>
      <c r="C91" s="106"/>
      <c r="D91" s="107" t="s">
        <v>118</v>
      </c>
      <c r="E91" s="106"/>
      <c r="F91" s="106"/>
      <c r="G91" s="106"/>
      <c r="H91" s="106"/>
      <c r="I91" s="106"/>
      <c r="J91" s="106"/>
      <c r="K91" s="106"/>
      <c r="L91" s="106"/>
      <c r="M91" s="106"/>
      <c r="N91" s="223">
        <f>N341</f>
        <v>0</v>
      </c>
      <c r="O91" s="224"/>
      <c r="P91" s="224"/>
      <c r="Q91" s="224"/>
      <c r="R91" s="108"/>
    </row>
    <row r="92" spans="2:47" s="6" customFormat="1" ht="24.9" customHeight="1" x14ac:dyDescent="0.3">
      <c r="B92" s="105"/>
      <c r="C92" s="106"/>
      <c r="D92" s="107" t="s">
        <v>119</v>
      </c>
      <c r="E92" s="106"/>
      <c r="F92" s="106"/>
      <c r="G92" s="106"/>
      <c r="H92" s="106"/>
      <c r="I92" s="106"/>
      <c r="J92" s="106"/>
      <c r="K92" s="106"/>
      <c r="L92" s="106"/>
      <c r="M92" s="106"/>
      <c r="N92" s="223">
        <f>N388</f>
        <v>0</v>
      </c>
      <c r="O92" s="224"/>
      <c r="P92" s="224"/>
      <c r="Q92" s="224"/>
      <c r="R92" s="108"/>
    </row>
    <row r="93" spans="2:47" s="1" customFormat="1" ht="21.75" customHeight="1" x14ac:dyDescent="0.3">
      <c r="B93" s="28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30"/>
    </row>
    <row r="94" spans="2:47" s="1" customFormat="1" ht="29.25" customHeight="1" x14ac:dyDescent="0.3">
      <c r="B94" s="28"/>
      <c r="C94" s="104" t="s">
        <v>120</v>
      </c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25">
        <v>0</v>
      </c>
      <c r="O94" s="171"/>
      <c r="P94" s="171"/>
      <c r="Q94" s="171"/>
      <c r="R94" s="30"/>
      <c r="T94" s="109"/>
      <c r="U94" s="110" t="s">
        <v>38</v>
      </c>
    </row>
    <row r="95" spans="2:47" s="1" customFormat="1" ht="18" customHeight="1" x14ac:dyDescent="0.3">
      <c r="B95" s="28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30"/>
    </row>
    <row r="96" spans="2:47" s="1" customFormat="1" ht="29.25" customHeight="1" x14ac:dyDescent="0.3">
      <c r="B96" s="28"/>
      <c r="C96" s="95" t="s">
        <v>102</v>
      </c>
      <c r="D96" s="96"/>
      <c r="E96" s="96"/>
      <c r="F96" s="96"/>
      <c r="G96" s="96"/>
      <c r="H96" s="96"/>
      <c r="I96" s="96"/>
      <c r="J96" s="96"/>
      <c r="K96" s="96"/>
      <c r="L96" s="172">
        <f>ROUND(SUM(N88+N94),2)</f>
        <v>0</v>
      </c>
      <c r="M96" s="226"/>
      <c r="N96" s="226"/>
      <c r="O96" s="226"/>
      <c r="P96" s="226"/>
      <c r="Q96" s="226"/>
      <c r="R96" s="30"/>
    </row>
    <row r="97" spans="2:27" s="1" customFormat="1" ht="6.9" customHeight="1" x14ac:dyDescent="0.3"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4"/>
    </row>
    <row r="101" spans="2:27" s="1" customFormat="1" ht="6.9" customHeight="1" x14ac:dyDescent="0.3"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7"/>
    </row>
    <row r="102" spans="2:27" s="1" customFormat="1" ht="36.9" customHeight="1" x14ac:dyDescent="0.3">
      <c r="B102" s="28"/>
      <c r="C102" s="191" t="s">
        <v>121</v>
      </c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30"/>
    </row>
    <row r="103" spans="2:27" s="1" customFormat="1" ht="6.9" customHeight="1" x14ac:dyDescent="0.3">
      <c r="B103" s="28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30"/>
    </row>
    <row r="104" spans="2:27" s="1" customFormat="1" ht="30" customHeight="1" x14ac:dyDescent="0.3">
      <c r="B104" s="28"/>
      <c r="C104" s="25" t="s">
        <v>15</v>
      </c>
      <c r="D104" s="29"/>
      <c r="E104" s="29"/>
      <c r="F104" s="227" t="str">
        <f>F6</f>
        <v>IMPORT</v>
      </c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29"/>
      <c r="R104" s="30"/>
    </row>
    <row r="105" spans="2:27" s="1" customFormat="1" ht="36.9" customHeight="1" x14ac:dyDescent="0.3">
      <c r="B105" s="28"/>
      <c r="C105" s="62" t="s">
        <v>108</v>
      </c>
      <c r="D105" s="29"/>
      <c r="E105" s="29"/>
      <c r="F105" s="192" t="str">
        <f>F7</f>
        <v>SO 102 - Zálivy BUS, chodníky a sjezdy</v>
      </c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29"/>
      <c r="R105" s="30"/>
    </row>
    <row r="106" spans="2:27" s="1" customFormat="1" ht="6.9" customHeight="1" x14ac:dyDescent="0.3">
      <c r="B106" s="28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30"/>
    </row>
    <row r="107" spans="2:27" s="1" customFormat="1" ht="18" customHeight="1" x14ac:dyDescent="0.3">
      <c r="B107" s="28"/>
      <c r="C107" s="25" t="s">
        <v>21</v>
      </c>
      <c r="D107" s="29"/>
      <c r="E107" s="29"/>
      <c r="F107" s="23" t="str">
        <f>F9</f>
        <v xml:space="preserve"> </v>
      </c>
      <c r="G107" s="29"/>
      <c r="H107" s="29"/>
      <c r="I107" s="29"/>
      <c r="J107" s="29"/>
      <c r="K107" s="25" t="s">
        <v>23</v>
      </c>
      <c r="L107" s="29"/>
      <c r="M107" s="216" t="str">
        <f>IF(O9="","",O9)</f>
        <v>26. 2. 2018</v>
      </c>
      <c r="N107" s="171"/>
      <c r="O107" s="171"/>
      <c r="P107" s="171"/>
      <c r="Q107" s="29"/>
      <c r="R107" s="30"/>
    </row>
    <row r="108" spans="2:27" s="1" customFormat="1" ht="6.9" customHeight="1" x14ac:dyDescent="0.3">
      <c r="B108" s="28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30"/>
    </row>
    <row r="109" spans="2:27" s="1" customFormat="1" ht="13.2" x14ac:dyDescent="0.3">
      <c r="B109" s="28"/>
      <c r="C109" s="25" t="s">
        <v>27</v>
      </c>
      <c r="D109" s="29"/>
      <c r="E109" s="29"/>
      <c r="F109" s="23" t="str">
        <f>E12</f>
        <v xml:space="preserve"> </v>
      </c>
      <c r="G109" s="29"/>
      <c r="H109" s="29"/>
      <c r="I109" s="29"/>
      <c r="J109" s="29"/>
      <c r="K109" s="25" t="s">
        <v>31</v>
      </c>
      <c r="L109" s="29"/>
      <c r="M109" s="202" t="str">
        <f>E18</f>
        <v xml:space="preserve"> </v>
      </c>
      <c r="N109" s="171"/>
      <c r="O109" s="171"/>
      <c r="P109" s="171"/>
      <c r="Q109" s="171"/>
      <c r="R109" s="30"/>
    </row>
    <row r="110" spans="2:27" s="1" customFormat="1" ht="14.4" customHeight="1" x14ac:dyDescent="0.3">
      <c r="B110" s="28"/>
      <c r="C110" s="25" t="s">
        <v>30</v>
      </c>
      <c r="D110" s="29"/>
      <c r="E110" s="29"/>
      <c r="F110" s="23" t="str">
        <f>IF(E15="","",E15)</f>
        <v xml:space="preserve"> </v>
      </c>
      <c r="G110" s="29"/>
      <c r="H110" s="29"/>
      <c r="I110" s="29"/>
      <c r="J110" s="29"/>
      <c r="K110" s="25" t="s">
        <v>33</v>
      </c>
      <c r="L110" s="29"/>
      <c r="M110" s="202" t="str">
        <f>E21</f>
        <v xml:space="preserve"> </v>
      </c>
      <c r="N110" s="171"/>
      <c r="O110" s="171"/>
      <c r="P110" s="171"/>
      <c r="Q110" s="171"/>
      <c r="R110" s="30"/>
    </row>
    <row r="111" spans="2:27" s="1" customFormat="1" ht="10.35" customHeight="1" x14ac:dyDescent="0.3">
      <c r="B111" s="28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30"/>
    </row>
    <row r="112" spans="2:27" s="7" customFormat="1" ht="29.25" customHeight="1" x14ac:dyDescent="0.3">
      <c r="B112" s="111"/>
      <c r="C112" s="112" t="s">
        <v>122</v>
      </c>
      <c r="D112" s="113" t="s">
        <v>123</v>
      </c>
      <c r="E112" s="113" t="s">
        <v>56</v>
      </c>
      <c r="F112" s="217" t="s">
        <v>124</v>
      </c>
      <c r="G112" s="218"/>
      <c r="H112" s="218"/>
      <c r="I112" s="218"/>
      <c r="J112" s="113" t="s">
        <v>125</v>
      </c>
      <c r="K112" s="113" t="s">
        <v>126</v>
      </c>
      <c r="L112" s="219" t="s">
        <v>127</v>
      </c>
      <c r="M112" s="218"/>
      <c r="N112" s="217" t="s">
        <v>114</v>
      </c>
      <c r="O112" s="218"/>
      <c r="P112" s="218"/>
      <c r="Q112" s="220"/>
      <c r="R112" s="114"/>
      <c r="T112" s="69" t="s">
        <v>128</v>
      </c>
      <c r="U112" s="70" t="s">
        <v>38</v>
      </c>
      <c r="V112" s="70" t="s">
        <v>129</v>
      </c>
      <c r="W112" s="70" t="s">
        <v>130</v>
      </c>
      <c r="X112" s="70" t="s">
        <v>131</v>
      </c>
      <c r="Y112" s="70" t="s">
        <v>132</v>
      </c>
      <c r="Z112" s="70" t="s">
        <v>133</v>
      </c>
      <c r="AA112" s="71" t="s">
        <v>134</v>
      </c>
    </row>
    <row r="113" spans="2:65" s="1" customFormat="1" ht="29.25" customHeight="1" x14ac:dyDescent="0.35">
      <c r="B113" s="28"/>
      <c r="C113" s="73" t="s">
        <v>110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21">
        <f>BK113</f>
        <v>0</v>
      </c>
      <c r="O113" s="222"/>
      <c r="P113" s="222"/>
      <c r="Q113" s="222"/>
      <c r="R113" s="30"/>
      <c r="T113" s="72"/>
      <c r="U113" s="44"/>
      <c r="V113" s="44"/>
      <c r="W113" s="115">
        <f>W114+W210+W341+W388</f>
        <v>0</v>
      </c>
      <c r="X113" s="44"/>
      <c r="Y113" s="115">
        <f>Y114+Y210+Y341+Y388</f>
        <v>0</v>
      </c>
      <c r="Z113" s="44"/>
      <c r="AA113" s="116">
        <f>AA114+AA210+AA341+AA388</f>
        <v>0</v>
      </c>
      <c r="AT113" s="14" t="s">
        <v>73</v>
      </c>
      <c r="AU113" s="14" t="s">
        <v>106</v>
      </c>
      <c r="BK113" s="117">
        <f>BK114+BK210+BK341+BK388</f>
        <v>0</v>
      </c>
    </row>
    <row r="114" spans="2:65" s="8" customFormat="1" ht="37.35" customHeight="1" x14ac:dyDescent="0.35">
      <c r="B114" s="118"/>
      <c r="C114" s="119"/>
      <c r="D114" s="120" t="s">
        <v>116</v>
      </c>
      <c r="E114" s="120"/>
      <c r="F114" s="120"/>
      <c r="G114" s="120"/>
      <c r="H114" s="120"/>
      <c r="I114" s="120"/>
      <c r="J114" s="120"/>
      <c r="K114" s="120"/>
      <c r="L114" s="120"/>
      <c r="M114" s="120"/>
      <c r="N114" s="205">
        <f>BK114</f>
        <v>0</v>
      </c>
      <c r="O114" s="206"/>
      <c r="P114" s="206"/>
      <c r="Q114" s="206"/>
      <c r="R114" s="121"/>
      <c r="T114" s="122"/>
      <c r="U114" s="119"/>
      <c r="V114" s="119"/>
      <c r="W114" s="123">
        <f>SUM(W115:W209)</f>
        <v>0</v>
      </c>
      <c r="X114" s="119"/>
      <c r="Y114" s="123">
        <f>SUM(Y115:Y209)</f>
        <v>0</v>
      </c>
      <c r="Z114" s="119"/>
      <c r="AA114" s="124">
        <f>SUM(AA115:AA209)</f>
        <v>0</v>
      </c>
      <c r="AR114" s="125" t="s">
        <v>135</v>
      </c>
      <c r="AT114" s="126" t="s">
        <v>73</v>
      </c>
      <c r="AU114" s="126" t="s">
        <v>74</v>
      </c>
      <c r="AY114" s="125" t="s">
        <v>136</v>
      </c>
      <c r="BK114" s="127">
        <f>SUM(BK115:BK209)</f>
        <v>0</v>
      </c>
    </row>
    <row r="115" spans="2:65" s="1" customFormat="1" ht="31.5" customHeight="1" x14ac:dyDescent="0.3">
      <c r="B115" s="128"/>
      <c r="C115" s="129" t="s">
        <v>20</v>
      </c>
      <c r="D115" s="129" t="s">
        <v>137</v>
      </c>
      <c r="E115" s="130" t="s">
        <v>354</v>
      </c>
      <c r="F115" s="210" t="s">
        <v>355</v>
      </c>
      <c r="G115" s="211"/>
      <c r="H115" s="211"/>
      <c r="I115" s="211"/>
      <c r="J115" s="131" t="s">
        <v>150</v>
      </c>
      <c r="K115" s="132">
        <v>299.685</v>
      </c>
      <c r="L115" s="212">
        <v>0</v>
      </c>
      <c r="M115" s="211"/>
      <c r="N115" s="212">
        <f>ROUND(L115*K115,2)</f>
        <v>0</v>
      </c>
      <c r="O115" s="211"/>
      <c r="P115" s="211"/>
      <c r="Q115" s="211"/>
      <c r="R115" s="133"/>
      <c r="T115" s="134" t="s">
        <v>3</v>
      </c>
      <c r="U115" s="37" t="s">
        <v>39</v>
      </c>
      <c r="V115" s="135">
        <v>0</v>
      </c>
      <c r="W115" s="135">
        <f>V115*K115</f>
        <v>0</v>
      </c>
      <c r="X115" s="135">
        <v>0</v>
      </c>
      <c r="Y115" s="135">
        <f>X115*K115</f>
        <v>0</v>
      </c>
      <c r="Z115" s="135">
        <v>0</v>
      </c>
      <c r="AA115" s="136">
        <f>Z115*K115</f>
        <v>0</v>
      </c>
      <c r="AR115" s="14" t="s">
        <v>135</v>
      </c>
      <c r="AT115" s="14" t="s">
        <v>137</v>
      </c>
      <c r="AU115" s="14" t="s">
        <v>20</v>
      </c>
      <c r="AY115" s="14" t="s">
        <v>136</v>
      </c>
      <c r="BE115" s="137">
        <f>IF(U115="základní",N115,0)</f>
        <v>0</v>
      </c>
      <c r="BF115" s="137">
        <f>IF(U115="snížená",N115,0)</f>
        <v>0</v>
      </c>
      <c r="BG115" s="137">
        <f>IF(U115="zákl. přenesená",N115,0)</f>
        <v>0</v>
      </c>
      <c r="BH115" s="137">
        <f>IF(U115="sníž. přenesená",N115,0)</f>
        <v>0</v>
      </c>
      <c r="BI115" s="137">
        <f>IF(U115="nulová",N115,0)</f>
        <v>0</v>
      </c>
      <c r="BJ115" s="14" t="s">
        <v>20</v>
      </c>
      <c r="BK115" s="137">
        <f>ROUND(L115*K115,2)</f>
        <v>0</v>
      </c>
      <c r="BL115" s="14" t="s">
        <v>135</v>
      </c>
      <c r="BM115" s="14" t="s">
        <v>356</v>
      </c>
    </row>
    <row r="116" spans="2:65" s="9" customFormat="1" ht="44.25" customHeight="1" x14ac:dyDescent="0.3">
      <c r="B116" s="138"/>
      <c r="C116" s="139"/>
      <c r="D116" s="139"/>
      <c r="E116" s="140" t="s">
        <v>3</v>
      </c>
      <c r="F116" s="213" t="s">
        <v>357</v>
      </c>
      <c r="G116" s="214"/>
      <c r="H116" s="214"/>
      <c r="I116" s="214"/>
      <c r="J116" s="139"/>
      <c r="K116" s="141" t="s">
        <v>3</v>
      </c>
      <c r="L116" s="139"/>
      <c r="M116" s="139"/>
      <c r="N116" s="139"/>
      <c r="O116" s="139"/>
      <c r="P116" s="139"/>
      <c r="Q116" s="139"/>
      <c r="R116" s="142"/>
      <c r="T116" s="143"/>
      <c r="U116" s="139"/>
      <c r="V116" s="139"/>
      <c r="W116" s="139"/>
      <c r="X116" s="139"/>
      <c r="Y116" s="139"/>
      <c r="Z116" s="139"/>
      <c r="AA116" s="144"/>
      <c r="AT116" s="145" t="s">
        <v>143</v>
      </c>
      <c r="AU116" s="145" t="s">
        <v>20</v>
      </c>
      <c r="AV116" s="9" t="s">
        <v>20</v>
      </c>
      <c r="AW116" s="9" t="s">
        <v>32</v>
      </c>
      <c r="AX116" s="9" t="s">
        <v>74</v>
      </c>
      <c r="AY116" s="145" t="s">
        <v>136</v>
      </c>
    </row>
    <row r="117" spans="2:65" s="9" customFormat="1" ht="22.5" customHeight="1" x14ac:dyDescent="0.3">
      <c r="B117" s="138"/>
      <c r="C117" s="139"/>
      <c r="D117" s="139"/>
      <c r="E117" s="140" t="s">
        <v>3</v>
      </c>
      <c r="F117" s="215" t="s">
        <v>358</v>
      </c>
      <c r="G117" s="214"/>
      <c r="H117" s="214"/>
      <c r="I117" s="214"/>
      <c r="J117" s="139"/>
      <c r="K117" s="141" t="s">
        <v>3</v>
      </c>
      <c r="L117" s="139"/>
      <c r="M117" s="139"/>
      <c r="N117" s="139"/>
      <c r="O117" s="139"/>
      <c r="P117" s="139"/>
      <c r="Q117" s="139"/>
      <c r="R117" s="142"/>
      <c r="T117" s="143"/>
      <c r="U117" s="139"/>
      <c r="V117" s="139"/>
      <c r="W117" s="139"/>
      <c r="X117" s="139"/>
      <c r="Y117" s="139"/>
      <c r="Z117" s="139"/>
      <c r="AA117" s="144"/>
      <c r="AT117" s="145" t="s">
        <v>143</v>
      </c>
      <c r="AU117" s="145" t="s">
        <v>20</v>
      </c>
      <c r="AV117" s="9" t="s">
        <v>20</v>
      </c>
      <c r="AW117" s="9" t="s">
        <v>32</v>
      </c>
      <c r="AX117" s="9" t="s">
        <v>74</v>
      </c>
      <c r="AY117" s="145" t="s">
        <v>136</v>
      </c>
    </row>
    <row r="118" spans="2:65" s="9" customFormat="1" ht="22.5" customHeight="1" x14ac:dyDescent="0.3">
      <c r="B118" s="138"/>
      <c r="C118" s="139"/>
      <c r="D118" s="139"/>
      <c r="E118" s="140" t="s">
        <v>3</v>
      </c>
      <c r="F118" s="215" t="s">
        <v>169</v>
      </c>
      <c r="G118" s="214"/>
      <c r="H118" s="214"/>
      <c r="I118" s="214"/>
      <c r="J118" s="139"/>
      <c r="K118" s="141" t="s">
        <v>3</v>
      </c>
      <c r="L118" s="139"/>
      <c r="M118" s="139"/>
      <c r="N118" s="139"/>
      <c r="O118" s="139"/>
      <c r="P118" s="139"/>
      <c r="Q118" s="139"/>
      <c r="R118" s="142"/>
      <c r="T118" s="143"/>
      <c r="U118" s="139"/>
      <c r="V118" s="139"/>
      <c r="W118" s="139"/>
      <c r="X118" s="139"/>
      <c r="Y118" s="139"/>
      <c r="Z118" s="139"/>
      <c r="AA118" s="144"/>
      <c r="AT118" s="145" t="s">
        <v>143</v>
      </c>
      <c r="AU118" s="145" t="s">
        <v>20</v>
      </c>
      <c r="AV118" s="9" t="s">
        <v>20</v>
      </c>
      <c r="AW118" s="9" t="s">
        <v>32</v>
      </c>
      <c r="AX118" s="9" t="s">
        <v>74</v>
      </c>
      <c r="AY118" s="145" t="s">
        <v>136</v>
      </c>
    </row>
    <row r="119" spans="2:65" s="9" customFormat="1" ht="22.5" customHeight="1" x14ac:dyDescent="0.3">
      <c r="B119" s="138"/>
      <c r="C119" s="139"/>
      <c r="D119" s="139"/>
      <c r="E119" s="140" t="s">
        <v>3</v>
      </c>
      <c r="F119" s="215" t="s">
        <v>359</v>
      </c>
      <c r="G119" s="214"/>
      <c r="H119" s="214"/>
      <c r="I119" s="214"/>
      <c r="J119" s="139"/>
      <c r="K119" s="141" t="s">
        <v>3</v>
      </c>
      <c r="L119" s="139"/>
      <c r="M119" s="139"/>
      <c r="N119" s="139"/>
      <c r="O119" s="139"/>
      <c r="P119" s="139"/>
      <c r="Q119" s="139"/>
      <c r="R119" s="142"/>
      <c r="T119" s="143"/>
      <c r="U119" s="139"/>
      <c r="V119" s="139"/>
      <c r="W119" s="139"/>
      <c r="X119" s="139"/>
      <c r="Y119" s="139"/>
      <c r="Z119" s="139"/>
      <c r="AA119" s="144"/>
      <c r="AT119" s="145" t="s">
        <v>143</v>
      </c>
      <c r="AU119" s="145" t="s">
        <v>20</v>
      </c>
      <c r="AV119" s="9" t="s">
        <v>20</v>
      </c>
      <c r="AW119" s="9" t="s">
        <v>32</v>
      </c>
      <c r="AX119" s="9" t="s">
        <v>74</v>
      </c>
      <c r="AY119" s="145" t="s">
        <v>136</v>
      </c>
    </row>
    <row r="120" spans="2:65" s="10" customFormat="1" ht="22.5" customHeight="1" x14ac:dyDescent="0.3">
      <c r="B120" s="146"/>
      <c r="C120" s="147"/>
      <c r="D120" s="147"/>
      <c r="E120" s="148" t="s">
        <v>145</v>
      </c>
      <c r="F120" s="208" t="s">
        <v>360</v>
      </c>
      <c r="G120" s="209"/>
      <c r="H120" s="209"/>
      <c r="I120" s="209"/>
      <c r="J120" s="147"/>
      <c r="K120" s="149">
        <v>105.735</v>
      </c>
      <c r="L120" s="147"/>
      <c r="M120" s="147"/>
      <c r="N120" s="147"/>
      <c r="O120" s="147"/>
      <c r="P120" s="147"/>
      <c r="Q120" s="147"/>
      <c r="R120" s="150"/>
      <c r="T120" s="151"/>
      <c r="U120" s="147"/>
      <c r="V120" s="147"/>
      <c r="W120" s="147"/>
      <c r="X120" s="147"/>
      <c r="Y120" s="147"/>
      <c r="Z120" s="147"/>
      <c r="AA120" s="152"/>
      <c r="AT120" s="153" t="s">
        <v>143</v>
      </c>
      <c r="AU120" s="153" t="s">
        <v>20</v>
      </c>
      <c r="AV120" s="10" t="s">
        <v>105</v>
      </c>
      <c r="AW120" s="10" t="s">
        <v>32</v>
      </c>
      <c r="AX120" s="10" t="s">
        <v>74</v>
      </c>
      <c r="AY120" s="153" t="s">
        <v>136</v>
      </c>
    </row>
    <row r="121" spans="2:65" s="10" customFormat="1" ht="22.5" customHeight="1" x14ac:dyDescent="0.3">
      <c r="B121" s="146"/>
      <c r="C121" s="147"/>
      <c r="D121" s="147"/>
      <c r="E121" s="148" t="s">
        <v>146</v>
      </c>
      <c r="F121" s="208" t="s">
        <v>361</v>
      </c>
      <c r="G121" s="209"/>
      <c r="H121" s="209"/>
      <c r="I121" s="209"/>
      <c r="J121" s="147"/>
      <c r="K121" s="149">
        <v>193.95</v>
      </c>
      <c r="L121" s="147"/>
      <c r="M121" s="147"/>
      <c r="N121" s="147"/>
      <c r="O121" s="147"/>
      <c r="P121" s="147"/>
      <c r="Q121" s="147"/>
      <c r="R121" s="150"/>
      <c r="T121" s="151"/>
      <c r="U121" s="147"/>
      <c r="V121" s="147"/>
      <c r="W121" s="147"/>
      <c r="X121" s="147"/>
      <c r="Y121" s="147"/>
      <c r="Z121" s="147"/>
      <c r="AA121" s="152"/>
      <c r="AT121" s="153" t="s">
        <v>143</v>
      </c>
      <c r="AU121" s="153" t="s">
        <v>20</v>
      </c>
      <c r="AV121" s="10" t="s">
        <v>105</v>
      </c>
      <c r="AW121" s="10" t="s">
        <v>32</v>
      </c>
      <c r="AX121" s="10" t="s">
        <v>74</v>
      </c>
      <c r="AY121" s="153" t="s">
        <v>136</v>
      </c>
    </row>
    <row r="122" spans="2:65" s="10" customFormat="1" ht="22.5" customHeight="1" x14ac:dyDescent="0.3">
      <c r="B122" s="146"/>
      <c r="C122" s="147"/>
      <c r="D122" s="147"/>
      <c r="E122" s="148" t="s">
        <v>362</v>
      </c>
      <c r="F122" s="208" t="s">
        <v>363</v>
      </c>
      <c r="G122" s="209"/>
      <c r="H122" s="209"/>
      <c r="I122" s="209"/>
      <c r="J122" s="147"/>
      <c r="K122" s="149">
        <v>299.685</v>
      </c>
      <c r="L122" s="147"/>
      <c r="M122" s="147"/>
      <c r="N122" s="147"/>
      <c r="O122" s="147"/>
      <c r="P122" s="147"/>
      <c r="Q122" s="147"/>
      <c r="R122" s="150"/>
      <c r="T122" s="151"/>
      <c r="U122" s="147"/>
      <c r="V122" s="147"/>
      <c r="W122" s="147"/>
      <c r="X122" s="147"/>
      <c r="Y122" s="147"/>
      <c r="Z122" s="147"/>
      <c r="AA122" s="152"/>
      <c r="AT122" s="153" t="s">
        <v>143</v>
      </c>
      <c r="AU122" s="153" t="s">
        <v>20</v>
      </c>
      <c r="AV122" s="10" t="s">
        <v>105</v>
      </c>
      <c r="AW122" s="10" t="s">
        <v>32</v>
      </c>
      <c r="AX122" s="10" t="s">
        <v>20</v>
      </c>
      <c r="AY122" s="153" t="s">
        <v>136</v>
      </c>
    </row>
    <row r="123" spans="2:65" s="1" customFormat="1" ht="31.5" customHeight="1" x14ac:dyDescent="0.3">
      <c r="B123" s="128"/>
      <c r="C123" s="129" t="s">
        <v>105</v>
      </c>
      <c r="D123" s="129" t="s">
        <v>137</v>
      </c>
      <c r="E123" s="130" t="s">
        <v>364</v>
      </c>
      <c r="F123" s="210" t="s">
        <v>365</v>
      </c>
      <c r="G123" s="211"/>
      <c r="H123" s="211"/>
      <c r="I123" s="211"/>
      <c r="J123" s="131" t="s">
        <v>150</v>
      </c>
      <c r="K123" s="132">
        <v>715.4</v>
      </c>
      <c r="L123" s="212">
        <v>0</v>
      </c>
      <c r="M123" s="211"/>
      <c r="N123" s="212">
        <f>ROUND(L123*K123,2)</f>
        <v>0</v>
      </c>
      <c r="O123" s="211"/>
      <c r="P123" s="211"/>
      <c r="Q123" s="211"/>
      <c r="R123" s="133"/>
      <c r="T123" s="134" t="s">
        <v>3</v>
      </c>
      <c r="U123" s="37" t="s">
        <v>39</v>
      </c>
      <c r="V123" s="135">
        <v>0</v>
      </c>
      <c r="W123" s="135">
        <f>V123*K123</f>
        <v>0</v>
      </c>
      <c r="X123" s="135">
        <v>0</v>
      </c>
      <c r="Y123" s="135">
        <f>X123*K123</f>
        <v>0</v>
      </c>
      <c r="Z123" s="135">
        <v>0</v>
      </c>
      <c r="AA123" s="136">
        <f>Z123*K123</f>
        <v>0</v>
      </c>
      <c r="AR123" s="14" t="s">
        <v>135</v>
      </c>
      <c r="AT123" s="14" t="s">
        <v>137</v>
      </c>
      <c r="AU123" s="14" t="s">
        <v>20</v>
      </c>
      <c r="AY123" s="14" t="s">
        <v>136</v>
      </c>
      <c r="BE123" s="137">
        <f>IF(U123="základní",N123,0)</f>
        <v>0</v>
      </c>
      <c r="BF123" s="137">
        <f>IF(U123="snížená",N123,0)</f>
        <v>0</v>
      </c>
      <c r="BG123" s="137">
        <f>IF(U123="zákl. přenesená",N123,0)</f>
        <v>0</v>
      </c>
      <c r="BH123" s="137">
        <f>IF(U123="sníž. přenesená",N123,0)</f>
        <v>0</v>
      </c>
      <c r="BI123" s="137">
        <f>IF(U123="nulová",N123,0)</f>
        <v>0</v>
      </c>
      <c r="BJ123" s="14" t="s">
        <v>20</v>
      </c>
      <c r="BK123" s="137">
        <f>ROUND(L123*K123,2)</f>
        <v>0</v>
      </c>
      <c r="BL123" s="14" t="s">
        <v>135</v>
      </c>
      <c r="BM123" s="14" t="s">
        <v>366</v>
      </c>
    </row>
    <row r="124" spans="2:65" s="9" customFormat="1" ht="22.5" customHeight="1" x14ac:dyDescent="0.3">
      <c r="B124" s="138"/>
      <c r="C124" s="139"/>
      <c r="D124" s="139"/>
      <c r="E124" s="140" t="s">
        <v>3</v>
      </c>
      <c r="F124" s="213" t="s">
        <v>367</v>
      </c>
      <c r="G124" s="214"/>
      <c r="H124" s="214"/>
      <c r="I124" s="214"/>
      <c r="J124" s="139"/>
      <c r="K124" s="141" t="s">
        <v>3</v>
      </c>
      <c r="L124" s="139"/>
      <c r="M124" s="139"/>
      <c r="N124" s="139"/>
      <c r="O124" s="139"/>
      <c r="P124" s="139"/>
      <c r="Q124" s="139"/>
      <c r="R124" s="142"/>
      <c r="T124" s="143"/>
      <c r="U124" s="139"/>
      <c r="V124" s="139"/>
      <c r="W124" s="139"/>
      <c r="X124" s="139"/>
      <c r="Y124" s="139"/>
      <c r="Z124" s="139"/>
      <c r="AA124" s="144"/>
      <c r="AT124" s="145" t="s">
        <v>143</v>
      </c>
      <c r="AU124" s="145" t="s">
        <v>20</v>
      </c>
      <c r="AV124" s="9" t="s">
        <v>20</v>
      </c>
      <c r="AW124" s="9" t="s">
        <v>32</v>
      </c>
      <c r="AX124" s="9" t="s">
        <v>74</v>
      </c>
      <c r="AY124" s="145" t="s">
        <v>136</v>
      </c>
    </row>
    <row r="125" spans="2:65" s="9" customFormat="1" ht="22.5" customHeight="1" x14ac:dyDescent="0.3">
      <c r="B125" s="138"/>
      <c r="C125" s="139"/>
      <c r="D125" s="139"/>
      <c r="E125" s="140" t="s">
        <v>3</v>
      </c>
      <c r="F125" s="215" t="s">
        <v>358</v>
      </c>
      <c r="G125" s="214"/>
      <c r="H125" s="214"/>
      <c r="I125" s="214"/>
      <c r="J125" s="139"/>
      <c r="K125" s="141" t="s">
        <v>3</v>
      </c>
      <c r="L125" s="139"/>
      <c r="M125" s="139"/>
      <c r="N125" s="139"/>
      <c r="O125" s="139"/>
      <c r="P125" s="139"/>
      <c r="Q125" s="139"/>
      <c r="R125" s="142"/>
      <c r="T125" s="143"/>
      <c r="U125" s="139"/>
      <c r="V125" s="139"/>
      <c r="W125" s="139"/>
      <c r="X125" s="139"/>
      <c r="Y125" s="139"/>
      <c r="Z125" s="139"/>
      <c r="AA125" s="144"/>
      <c r="AT125" s="145" t="s">
        <v>143</v>
      </c>
      <c r="AU125" s="145" t="s">
        <v>20</v>
      </c>
      <c r="AV125" s="9" t="s">
        <v>20</v>
      </c>
      <c r="AW125" s="9" t="s">
        <v>32</v>
      </c>
      <c r="AX125" s="9" t="s">
        <v>74</v>
      </c>
      <c r="AY125" s="145" t="s">
        <v>136</v>
      </c>
    </row>
    <row r="126" spans="2:65" s="9" customFormat="1" ht="22.5" customHeight="1" x14ac:dyDescent="0.3">
      <c r="B126" s="138"/>
      <c r="C126" s="139"/>
      <c r="D126" s="139"/>
      <c r="E126" s="140" t="s">
        <v>3</v>
      </c>
      <c r="F126" s="215" t="s">
        <v>169</v>
      </c>
      <c r="G126" s="214"/>
      <c r="H126" s="214"/>
      <c r="I126" s="214"/>
      <c r="J126" s="139"/>
      <c r="K126" s="141" t="s">
        <v>3</v>
      </c>
      <c r="L126" s="139"/>
      <c r="M126" s="139"/>
      <c r="N126" s="139"/>
      <c r="O126" s="139"/>
      <c r="P126" s="139"/>
      <c r="Q126" s="139"/>
      <c r="R126" s="142"/>
      <c r="T126" s="143"/>
      <c r="U126" s="139"/>
      <c r="V126" s="139"/>
      <c r="W126" s="139"/>
      <c r="X126" s="139"/>
      <c r="Y126" s="139"/>
      <c r="Z126" s="139"/>
      <c r="AA126" s="144"/>
      <c r="AT126" s="145" t="s">
        <v>143</v>
      </c>
      <c r="AU126" s="145" t="s">
        <v>20</v>
      </c>
      <c r="AV126" s="9" t="s">
        <v>20</v>
      </c>
      <c r="AW126" s="9" t="s">
        <v>32</v>
      </c>
      <c r="AX126" s="9" t="s">
        <v>74</v>
      </c>
      <c r="AY126" s="145" t="s">
        <v>136</v>
      </c>
    </row>
    <row r="127" spans="2:65" s="9" customFormat="1" ht="22.5" customHeight="1" x14ac:dyDescent="0.3">
      <c r="B127" s="138"/>
      <c r="C127" s="139"/>
      <c r="D127" s="139"/>
      <c r="E127" s="140" t="s">
        <v>3</v>
      </c>
      <c r="F127" s="215" t="s">
        <v>359</v>
      </c>
      <c r="G127" s="214"/>
      <c r="H127" s="214"/>
      <c r="I127" s="214"/>
      <c r="J127" s="139"/>
      <c r="K127" s="141" t="s">
        <v>3</v>
      </c>
      <c r="L127" s="139"/>
      <c r="M127" s="139"/>
      <c r="N127" s="139"/>
      <c r="O127" s="139"/>
      <c r="P127" s="139"/>
      <c r="Q127" s="139"/>
      <c r="R127" s="142"/>
      <c r="T127" s="143"/>
      <c r="U127" s="139"/>
      <c r="V127" s="139"/>
      <c r="W127" s="139"/>
      <c r="X127" s="139"/>
      <c r="Y127" s="139"/>
      <c r="Z127" s="139"/>
      <c r="AA127" s="144"/>
      <c r="AT127" s="145" t="s">
        <v>143</v>
      </c>
      <c r="AU127" s="145" t="s">
        <v>20</v>
      </c>
      <c r="AV127" s="9" t="s">
        <v>20</v>
      </c>
      <c r="AW127" s="9" t="s">
        <v>32</v>
      </c>
      <c r="AX127" s="9" t="s">
        <v>74</v>
      </c>
      <c r="AY127" s="145" t="s">
        <v>136</v>
      </c>
    </row>
    <row r="128" spans="2:65" s="9" customFormat="1" ht="22.5" customHeight="1" x14ac:dyDescent="0.3">
      <c r="B128" s="138"/>
      <c r="C128" s="139"/>
      <c r="D128" s="139"/>
      <c r="E128" s="140" t="s">
        <v>3</v>
      </c>
      <c r="F128" s="215" t="s">
        <v>368</v>
      </c>
      <c r="G128" s="214"/>
      <c r="H128" s="214"/>
      <c r="I128" s="214"/>
      <c r="J128" s="139"/>
      <c r="K128" s="141" t="s">
        <v>3</v>
      </c>
      <c r="L128" s="139"/>
      <c r="M128" s="139"/>
      <c r="N128" s="139"/>
      <c r="O128" s="139"/>
      <c r="P128" s="139"/>
      <c r="Q128" s="139"/>
      <c r="R128" s="142"/>
      <c r="T128" s="143"/>
      <c r="U128" s="139"/>
      <c r="V128" s="139"/>
      <c r="W128" s="139"/>
      <c r="X128" s="139"/>
      <c r="Y128" s="139"/>
      <c r="Z128" s="139"/>
      <c r="AA128" s="144"/>
      <c r="AT128" s="145" t="s">
        <v>143</v>
      </c>
      <c r="AU128" s="145" t="s">
        <v>20</v>
      </c>
      <c r="AV128" s="9" t="s">
        <v>20</v>
      </c>
      <c r="AW128" s="9" t="s">
        <v>32</v>
      </c>
      <c r="AX128" s="9" t="s">
        <v>74</v>
      </c>
      <c r="AY128" s="145" t="s">
        <v>136</v>
      </c>
    </row>
    <row r="129" spans="2:65" s="9" customFormat="1" ht="22.5" customHeight="1" x14ac:dyDescent="0.3">
      <c r="B129" s="138"/>
      <c r="C129" s="139"/>
      <c r="D129" s="139"/>
      <c r="E129" s="140" t="s">
        <v>3</v>
      </c>
      <c r="F129" s="215" t="s">
        <v>369</v>
      </c>
      <c r="G129" s="214"/>
      <c r="H129" s="214"/>
      <c r="I129" s="214"/>
      <c r="J129" s="139"/>
      <c r="K129" s="141" t="s">
        <v>3</v>
      </c>
      <c r="L129" s="139"/>
      <c r="M129" s="139"/>
      <c r="N129" s="139"/>
      <c r="O129" s="139"/>
      <c r="P129" s="139"/>
      <c r="Q129" s="139"/>
      <c r="R129" s="142"/>
      <c r="T129" s="143"/>
      <c r="U129" s="139"/>
      <c r="V129" s="139"/>
      <c r="W129" s="139"/>
      <c r="X129" s="139"/>
      <c r="Y129" s="139"/>
      <c r="Z129" s="139"/>
      <c r="AA129" s="144"/>
      <c r="AT129" s="145" t="s">
        <v>143</v>
      </c>
      <c r="AU129" s="145" t="s">
        <v>20</v>
      </c>
      <c r="AV129" s="9" t="s">
        <v>20</v>
      </c>
      <c r="AW129" s="9" t="s">
        <v>32</v>
      </c>
      <c r="AX129" s="9" t="s">
        <v>74</v>
      </c>
      <c r="AY129" s="145" t="s">
        <v>136</v>
      </c>
    </row>
    <row r="130" spans="2:65" s="10" customFormat="1" ht="22.5" customHeight="1" x14ac:dyDescent="0.3">
      <c r="B130" s="146"/>
      <c r="C130" s="147"/>
      <c r="D130" s="147"/>
      <c r="E130" s="148" t="s">
        <v>156</v>
      </c>
      <c r="F130" s="208" t="s">
        <v>370</v>
      </c>
      <c r="G130" s="209"/>
      <c r="H130" s="209"/>
      <c r="I130" s="209"/>
      <c r="J130" s="147"/>
      <c r="K130" s="149">
        <v>111</v>
      </c>
      <c r="L130" s="147"/>
      <c r="M130" s="147"/>
      <c r="N130" s="147"/>
      <c r="O130" s="147"/>
      <c r="P130" s="147"/>
      <c r="Q130" s="147"/>
      <c r="R130" s="150"/>
      <c r="T130" s="151"/>
      <c r="U130" s="147"/>
      <c r="V130" s="147"/>
      <c r="W130" s="147"/>
      <c r="X130" s="147"/>
      <c r="Y130" s="147"/>
      <c r="Z130" s="147"/>
      <c r="AA130" s="152"/>
      <c r="AT130" s="153" t="s">
        <v>143</v>
      </c>
      <c r="AU130" s="153" t="s">
        <v>20</v>
      </c>
      <c r="AV130" s="10" t="s">
        <v>105</v>
      </c>
      <c r="AW130" s="10" t="s">
        <v>32</v>
      </c>
      <c r="AX130" s="10" t="s">
        <v>74</v>
      </c>
      <c r="AY130" s="153" t="s">
        <v>136</v>
      </c>
    </row>
    <row r="131" spans="2:65" s="9" customFormat="1" ht="31.5" customHeight="1" x14ac:dyDescent="0.3">
      <c r="B131" s="138"/>
      <c r="C131" s="139"/>
      <c r="D131" s="139"/>
      <c r="E131" s="140" t="s">
        <v>3</v>
      </c>
      <c r="F131" s="215" t="s">
        <v>371</v>
      </c>
      <c r="G131" s="214"/>
      <c r="H131" s="214"/>
      <c r="I131" s="214"/>
      <c r="J131" s="139"/>
      <c r="K131" s="141" t="s">
        <v>3</v>
      </c>
      <c r="L131" s="139"/>
      <c r="M131" s="139"/>
      <c r="N131" s="139"/>
      <c r="O131" s="139"/>
      <c r="P131" s="139"/>
      <c r="Q131" s="139"/>
      <c r="R131" s="142"/>
      <c r="T131" s="143"/>
      <c r="U131" s="139"/>
      <c r="V131" s="139"/>
      <c r="W131" s="139"/>
      <c r="X131" s="139"/>
      <c r="Y131" s="139"/>
      <c r="Z131" s="139"/>
      <c r="AA131" s="144"/>
      <c r="AT131" s="145" t="s">
        <v>143</v>
      </c>
      <c r="AU131" s="145" t="s">
        <v>20</v>
      </c>
      <c r="AV131" s="9" t="s">
        <v>20</v>
      </c>
      <c r="AW131" s="9" t="s">
        <v>32</v>
      </c>
      <c r="AX131" s="9" t="s">
        <v>74</v>
      </c>
      <c r="AY131" s="145" t="s">
        <v>136</v>
      </c>
    </row>
    <row r="132" spans="2:65" s="9" customFormat="1" ht="22.5" customHeight="1" x14ac:dyDescent="0.3">
      <c r="B132" s="138"/>
      <c r="C132" s="139"/>
      <c r="D132" s="139"/>
      <c r="E132" s="140" t="s">
        <v>3</v>
      </c>
      <c r="F132" s="215" t="s">
        <v>372</v>
      </c>
      <c r="G132" s="214"/>
      <c r="H132" s="214"/>
      <c r="I132" s="214"/>
      <c r="J132" s="139"/>
      <c r="K132" s="141" t="s">
        <v>3</v>
      </c>
      <c r="L132" s="139"/>
      <c r="M132" s="139"/>
      <c r="N132" s="139"/>
      <c r="O132" s="139"/>
      <c r="P132" s="139"/>
      <c r="Q132" s="139"/>
      <c r="R132" s="142"/>
      <c r="T132" s="143"/>
      <c r="U132" s="139"/>
      <c r="V132" s="139"/>
      <c r="W132" s="139"/>
      <c r="X132" s="139"/>
      <c r="Y132" s="139"/>
      <c r="Z132" s="139"/>
      <c r="AA132" s="144"/>
      <c r="AT132" s="145" t="s">
        <v>143</v>
      </c>
      <c r="AU132" s="145" t="s">
        <v>20</v>
      </c>
      <c r="AV132" s="9" t="s">
        <v>20</v>
      </c>
      <c r="AW132" s="9" t="s">
        <v>32</v>
      </c>
      <c r="AX132" s="9" t="s">
        <v>74</v>
      </c>
      <c r="AY132" s="145" t="s">
        <v>136</v>
      </c>
    </row>
    <row r="133" spans="2:65" s="10" customFormat="1" ht="22.5" customHeight="1" x14ac:dyDescent="0.3">
      <c r="B133" s="146"/>
      <c r="C133" s="147"/>
      <c r="D133" s="147"/>
      <c r="E133" s="148" t="s">
        <v>159</v>
      </c>
      <c r="F133" s="208" t="s">
        <v>373</v>
      </c>
      <c r="G133" s="209"/>
      <c r="H133" s="209"/>
      <c r="I133" s="209"/>
      <c r="J133" s="147"/>
      <c r="K133" s="149">
        <v>14.86</v>
      </c>
      <c r="L133" s="147"/>
      <c r="M133" s="147"/>
      <c r="N133" s="147"/>
      <c r="O133" s="147"/>
      <c r="P133" s="147"/>
      <c r="Q133" s="147"/>
      <c r="R133" s="150"/>
      <c r="T133" s="151"/>
      <c r="U133" s="147"/>
      <c r="V133" s="147"/>
      <c r="W133" s="147"/>
      <c r="X133" s="147"/>
      <c r="Y133" s="147"/>
      <c r="Z133" s="147"/>
      <c r="AA133" s="152"/>
      <c r="AT133" s="153" t="s">
        <v>143</v>
      </c>
      <c r="AU133" s="153" t="s">
        <v>20</v>
      </c>
      <c r="AV133" s="10" t="s">
        <v>105</v>
      </c>
      <c r="AW133" s="10" t="s">
        <v>32</v>
      </c>
      <c r="AX133" s="10" t="s">
        <v>74</v>
      </c>
      <c r="AY133" s="153" t="s">
        <v>136</v>
      </c>
    </row>
    <row r="134" spans="2:65" s="9" customFormat="1" ht="22.5" customHeight="1" x14ac:dyDescent="0.3">
      <c r="B134" s="138"/>
      <c r="C134" s="139"/>
      <c r="D134" s="139"/>
      <c r="E134" s="140" t="s">
        <v>3</v>
      </c>
      <c r="F134" s="215" t="s">
        <v>374</v>
      </c>
      <c r="G134" s="214"/>
      <c r="H134" s="214"/>
      <c r="I134" s="214"/>
      <c r="J134" s="139"/>
      <c r="K134" s="141" t="s">
        <v>3</v>
      </c>
      <c r="L134" s="139"/>
      <c r="M134" s="139"/>
      <c r="N134" s="139"/>
      <c r="O134" s="139"/>
      <c r="P134" s="139"/>
      <c r="Q134" s="139"/>
      <c r="R134" s="142"/>
      <c r="T134" s="143"/>
      <c r="U134" s="139"/>
      <c r="V134" s="139"/>
      <c r="W134" s="139"/>
      <c r="X134" s="139"/>
      <c r="Y134" s="139"/>
      <c r="Z134" s="139"/>
      <c r="AA134" s="144"/>
      <c r="AT134" s="145" t="s">
        <v>143</v>
      </c>
      <c r="AU134" s="145" t="s">
        <v>20</v>
      </c>
      <c r="AV134" s="9" t="s">
        <v>20</v>
      </c>
      <c r="AW134" s="9" t="s">
        <v>32</v>
      </c>
      <c r="AX134" s="9" t="s">
        <v>74</v>
      </c>
      <c r="AY134" s="145" t="s">
        <v>136</v>
      </c>
    </row>
    <row r="135" spans="2:65" s="9" customFormat="1" ht="22.5" customHeight="1" x14ac:dyDescent="0.3">
      <c r="B135" s="138"/>
      <c r="C135" s="139"/>
      <c r="D135" s="139"/>
      <c r="E135" s="140" t="s">
        <v>3</v>
      </c>
      <c r="F135" s="215" t="s">
        <v>369</v>
      </c>
      <c r="G135" s="214"/>
      <c r="H135" s="214"/>
      <c r="I135" s="214"/>
      <c r="J135" s="139"/>
      <c r="K135" s="141" t="s">
        <v>3</v>
      </c>
      <c r="L135" s="139"/>
      <c r="M135" s="139"/>
      <c r="N135" s="139"/>
      <c r="O135" s="139"/>
      <c r="P135" s="139"/>
      <c r="Q135" s="139"/>
      <c r="R135" s="142"/>
      <c r="T135" s="143"/>
      <c r="U135" s="139"/>
      <c r="V135" s="139"/>
      <c r="W135" s="139"/>
      <c r="X135" s="139"/>
      <c r="Y135" s="139"/>
      <c r="Z135" s="139"/>
      <c r="AA135" s="144"/>
      <c r="AT135" s="145" t="s">
        <v>143</v>
      </c>
      <c r="AU135" s="145" t="s">
        <v>20</v>
      </c>
      <c r="AV135" s="9" t="s">
        <v>20</v>
      </c>
      <c r="AW135" s="9" t="s">
        <v>32</v>
      </c>
      <c r="AX135" s="9" t="s">
        <v>74</v>
      </c>
      <c r="AY135" s="145" t="s">
        <v>136</v>
      </c>
    </row>
    <row r="136" spans="2:65" s="10" customFormat="1" ht="22.5" customHeight="1" x14ac:dyDescent="0.3">
      <c r="B136" s="146"/>
      <c r="C136" s="147"/>
      <c r="D136" s="147"/>
      <c r="E136" s="148" t="s">
        <v>161</v>
      </c>
      <c r="F136" s="208" t="s">
        <v>375</v>
      </c>
      <c r="G136" s="209"/>
      <c r="H136" s="209"/>
      <c r="I136" s="209"/>
      <c r="J136" s="147"/>
      <c r="K136" s="149">
        <v>584.01</v>
      </c>
      <c r="L136" s="147"/>
      <c r="M136" s="147"/>
      <c r="N136" s="147"/>
      <c r="O136" s="147"/>
      <c r="P136" s="147"/>
      <c r="Q136" s="147"/>
      <c r="R136" s="150"/>
      <c r="T136" s="151"/>
      <c r="U136" s="147"/>
      <c r="V136" s="147"/>
      <c r="W136" s="147"/>
      <c r="X136" s="147"/>
      <c r="Y136" s="147"/>
      <c r="Z136" s="147"/>
      <c r="AA136" s="152"/>
      <c r="AT136" s="153" t="s">
        <v>143</v>
      </c>
      <c r="AU136" s="153" t="s">
        <v>20</v>
      </c>
      <c r="AV136" s="10" t="s">
        <v>105</v>
      </c>
      <c r="AW136" s="10" t="s">
        <v>32</v>
      </c>
      <c r="AX136" s="10" t="s">
        <v>74</v>
      </c>
      <c r="AY136" s="153" t="s">
        <v>136</v>
      </c>
    </row>
    <row r="137" spans="2:65" s="9" customFormat="1" ht="22.5" customHeight="1" x14ac:dyDescent="0.3">
      <c r="B137" s="138"/>
      <c r="C137" s="139"/>
      <c r="D137" s="139"/>
      <c r="E137" s="140" t="s">
        <v>3</v>
      </c>
      <c r="F137" s="215" t="s">
        <v>376</v>
      </c>
      <c r="G137" s="214"/>
      <c r="H137" s="214"/>
      <c r="I137" s="214"/>
      <c r="J137" s="139"/>
      <c r="K137" s="141" t="s">
        <v>3</v>
      </c>
      <c r="L137" s="139"/>
      <c r="M137" s="139"/>
      <c r="N137" s="139"/>
      <c r="O137" s="139"/>
      <c r="P137" s="139"/>
      <c r="Q137" s="139"/>
      <c r="R137" s="142"/>
      <c r="T137" s="143"/>
      <c r="U137" s="139"/>
      <c r="V137" s="139"/>
      <c r="W137" s="139"/>
      <c r="X137" s="139"/>
      <c r="Y137" s="139"/>
      <c r="Z137" s="139"/>
      <c r="AA137" s="144"/>
      <c r="AT137" s="145" t="s">
        <v>143</v>
      </c>
      <c r="AU137" s="145" t="s">
        <v>20</v>
      </c>
      <c r="AV137" s="9" t="s">
        <v>20</v>
      </c>
      <c r="AW137" s="9" t="s">
        <v>32</v>
      </c>
      <c r="AX137" s="9" t="s">
        <v>74</v>
      </c>
      <c r="AY137" s="145" t="s">
        <v>136</v>
      </c>
    </row>
    <row r="138" spans="2:65" s="9" customFormat="1" ht="22.5" customHeight="1" x14ac:dyDescent="0.3">
      <c r="B138" s="138"/>
      <c r="C138" s="139"/>
      <c r="D138" s="139"/>
      <c r="E138" s="140" t="s">
        <v>3</v>
      </c>
      <c r="F138" s="215" t="s">
        <v>359</v>
      </c>
      <c r="G138" s="214"/>
      <c r="H138" s="214"/>
      <c r="I138" s="214"/>
      <c r="J138" s="139"/>
      <c r="K138" s="141" t="s">
        <v>3</v>
      </c>
      <c r="L138" s="139"/>
      <c r="M138" s="139"/>
      <c r="N138" s="139"/>
      <c r="O138" s="139"/>
      <c r="P138" s="139"/>
      <c r="Q138" s="139"/>
      <c r="R138" s="142"/>
      <c r="T138" s="143"/>
      <c r="U138" s="139"/>
      <c r="V138" s="139"/>
      <c r="W138" s="139"/>
      <c r="X138" s="139"/>
      <c r="Y138" s="139"/>
      <c r="Z138" s="139"/>
      <c r="AA138" s="144"/>
      <c r="AT138" s="145" t="s">
        <v>143</v>
      </c>
      <c r="AU138" s="145" t="s">
        <v>20</v>
      </c>
      <c r="AV138" s="9" t="s">
        <v>20</v>
      </c>
      <c r="AW138" s="9" t="s">
        <v>32</v>
      </c>
      <c r="AX138" s="9" t="s">
        <v>74</v>
      </c>
      <c r="AY138" s="145" t="s">
        <v>136</v>
      </c>
    </row>
    <row r="139" spans="2:65" s="10" customFormat="1" ht="22.5" customHeight="1" x14ac:dyDescent="0.3">
      <c r="B139" s="146"/>
      <c r="C139" s="147"/>
      <c r="D139" s="147"/>
      <c r="E139" s="148" t="s">
        <v>377</v>
      </c>
      <c r="F139" s="208" t="s">
        <v>378</v>
      </c>
      <c r="G139" s="209"/>
      <c r="H139" s="209"/>
      <c r="I139" s="209"/>
      <c r="J139" s="147"/>
      <c r="K139" s="149">
        <v>5.53</v>
      </c>
      <c r="L139" s="147"/>
      <c r="M139" s="147"/>
      <c r="N139" s="147"/>
      <c r="O139" s="147"/>
      <c r="P139" s="147"/>
      <c r="Q139" s="147"/>
      <c r="R139" s="150"/>
      <c r="T139" s="151"/>
      <c r="U139" s="147"/>
      <c r="V139" s="147"/>
      <c r="W139" s="147"/>
      <c r="X139" s="147"/>
      <c r="Y139" s="147"/>
      <c r="Z139" s="147"/>
      <c r="AA139" s="152"/>
      <c r="AT139" s="153" t="s">
        <v>143</v>
      </c>
      <c r="AU139" s="153" t="s">
        <v>20</v>
      </c>
      <c r="AV139" s="10" t="s">
        <v>105</v>
      </c>
      <c r="AW139" s="10" t="s">
        <v>32</v>
      </c>
      <c r="AX139" s="10" t="s">
        <v>74</v>
      </c>
      <c r="AY139" s="153" t="s">
        <v>136</v>
      </c>
    </row>
    <row r="140" spans="2:65" s="10" customFormat="1" ht="22.5" customHeight="1" x14ac:dyDescent="0.3">
      <c r="B140" s="146"/>
      <c r="C140" s="147"/>
      <c r="D140" s="147"/>
      <c r="E140" s="148" t="s">
        <v>379</v>
      </c>
      <c r="F140" s="208" t="s">
        <v>380</v>
      </c>
      <c r="G140" s="209"/>
      <c r="H140" s="209"/>
      <c r="I140" s="209"/>
      <c r="J140" s="147"/>
      <c r="K140" s="149">
        <v>715.4</v>
      </c>
      <c r="L140" s="147"/>
      <c r="M140" s="147"/>
      <c r="N140" s="147"/>
      <c r="O140" s="147"/>
      <c r="P140" s="147"/>
      <c r="Q140" s="147"/>
      <c r="R140" s="150"/>
      <c r="T140" s="151"/>
      <c r="U140" s="147"/>
      <c r="V140" s="147"/>
      <c r="W140" s="147"/>
      <c r="X140" s="147"/>
      <c r="Y140" s="147"/>
      <c r="Z140" s="147"/>
      <c r="AA140" s="152"/>
      <c r="AT140" s="153" t="s">
        <v>143</v>
      </c>
      <c r="AU140" s="153" t="s">
        <v>20</v>
      </c>
      <c r="AV140" s="10" t="s">
        <v>105</v>
      </c>
      <c r="AW140" s="10" t="s">
        <v>32</v>
      </c>
      <c r="AX140" s="10" t="s">
        <v>20</v>
      </c>
      <c r="AY140" s="153" t="s">
        <v>136</v>
      </c>
    </row>
    <row r="141" spans="2:65" s="1" customFormat="1" ht="31.5" customHeight="1" x14ac:dyDescent="0.3">
      <c r="B141" s="128"/>
      <c r="C141" s="129" t="s">
        <v>163</v>
      </c>
      <c r="D141" s="129" t="s">
        <v>137</v>
      </c>
      <c r="E141" s="130" t="s">
        <v>381</v>
      </c>
      <c r="F141" s="210" t="s">
        <v>382</v>
      </c>
      <c r="G141" s="211"/>
      <c r="H141" s="211"/>
      <c r="I141" s="211"/>
      <c r="J141" s="131" t="s">
        <v>383</v>
      </c>
      <c r="K141" s="132">
        <v>5152.55</v>
      </c>
      <c r="L141" s="212">
        <v>0</v>
      </c>
      <c r="M141" s="211"/>
      <c r="N141" s="212">
        <f>ROUND(L141*K141,2)</f>
        <v>0</v>
      </c>
      <c r="O141" s="211"/>
      <c r="P141" s="211"/>
      <c r="Q141" s="211"/>
      <c r="R141" s="133"/>
      <c r="T141" s="134" t="s">
        <v>3</v>
      </c>
      <c r="U141" s="37" t="s">
        <v>39</v>
      </c>
      <c r="V141" s="135">
        <v>0</v>
      </c>
      <c r="W141" s="135">
        <f>V141*K141</f>
        <v>0</v>
      </c>
      <c r="X141" s="135">
        <v>0</v>
      </c>
      <c r="Y141" s="135">
        <f>X141*K141</f>
        <v>0</v>
      </c>
      <c r="Z141" s="135">
        <v>0</v>
      </c>
      <c r="AA141" s="136">
        <f>Z141*K141</f>
        <v>0</v>
      </c>
      <c r="AR141" s="14" t="s">
        <v>135</v>
      </c>
      <c r="AT141" s="14" t="s">
        <v>137</v>
      </c>
      <c r="AU141" s="14" t="s">
        <v>20</v>
      </c>
      <c r="AY141" s="14" t="s">
        <v>136</v>
      </c>
      <c r="BE141" s="137">
        <f>IF(U141="základní",N141,0)</f>
        <v>0</v>
      </c>
      <c r="BF141" s="137">
        <f>IF(U141="snížená",N141,0)</f>
        <v>0</v>
      </c>
      <c r="BG141" s="137">
        <f>IF(U141="zákl. přenesená",N141,0)</f>
        <v>0</v>
      </c>
      <c r="BH141" s="137">
        <f>IF(U141="sníž. přenesená",N141,0)</f>
        <v>0</v>
      </c>
      <c r="BI141" s="137">
        <f>IF(U141="nulová",N141,0)</f>
        <v>0</v>
      </c>
      <c r="BJ141" s="14" t="s">
        <v>20</v>
      </c>
      <c r="BK141" s="137">
        <f>ROUND(L141*K141,2)</f>
        <v>0</v>
      </c>
      <c r="BL141" s="14" t="s">
        <v>135</v>
      </c>
      <c r="BM141" s="14" t="s">
        <v>384</v>
      </c>
    </row>
    <row r="142" spans="2:65" s="9" customFormat="1" ht="22.5" customHeight="1" x14ac:dyDescent="0.3">
      <c r="B142" s="138"/>
      <c r="C142" s="139"/>
      <c r="D142" s="139"/>
      <c r="E142" s="140" t="s">
        <v>3</v>
      </c>
      <c r="F142" s="213" t="s">
        <v>385</v>
      </c>
      <c r="G142" s="214"/>
      <c r="H142" s="214"/>
      <c r="I142" s="214"/>
      <c r="J142" s="139"/>
      <c r="K142" s="141" t="s">
        <v>3</v>
      </c>
      <c r="L142" s="139"/>
      <c r="M142" s="139"/>
      <c r="N142" s="139"/>
      <c r="O142" s="139"/>
      <c r="P142" s="139"/>
      <c r="Q142" s="139"/>
      <c r="R142" s="142"/>
      <c r="T142" s="143"/>
      <c r="U142" s="139"/>
      <c r="V142" s="139"/>
      <c r="W142" s="139"/>
      <c r="X142" s="139"/>
      <c r="Y142" s="139"/>
      <c r="Z142" s="139"/>
      <c r="AA142" s="144"/>
      <c r="AT142" s="145" t="s">
        <v>143</v>
      </c>
      <c r="AU142" s="145" t="s">
        <v>20</v>
      </c>
      <c r="AV142" s="9" t="s">
        <v>20</v>
      </c>
      <c r="AW142" s="9" t="s">
        <v>32</v>
      </c>
      <c r="AX142" s="9" t="s">
        <v>74</v>
      </c>
      <c r="AY142" s="145" t="s">
        <v>136</v>
      </c>
    </row>
    <row r="143" spans="2:65" s="9" customFormat="1" ht="31.5" customHeight="1" x14ac:dyDescent="0.3">
      <c r="B143" s="138"/>
      <c r="C143" s="139"/>
      <c r="D143" s="139"/>
      <c r="E143" s="140" t="s">
        <v>3</v>
      </c>
      <c r="F143" s="215" t="s">
        <v>386</v>
      </c>
      <c r="G143" s="214"/>
      <c r="H143" s="214"/>
      <c r="I143" s="214"/>
      <c r="J143" s="139"/>
      <c r="K143" s="141" t="s">
        <v>3</v>
      </c>
      <c r="L143" s="139"/>
      <c r="M143" s="139"/>
      <c r="N143" s="139"/>
      <c r="O143" s="139"/>
      <c r="P143" s="139"/>
      <c r="Q143" s="139"/>
      <c r="R143" s="142"/>
      <c r="T143" s="143"/>
      <c r="U143" s="139"/>
      <c r="V143" s="139"/>
      <c r="W143" s="139"/>
      <c r="X143" s="139"/>
      <c r="Y143" s="139"/>
      <c r="Z143" s="139"/>
      <c r="AA143" s="144"/>
      <c r="AT143" s="145" t="s">
        <v>143</v>
      </c>
      <c r="AU143" s="145" t="s">
        <v>20</v>
      </c>
      <c r="AV143" s="9" t="s">
        <v>20</v>
      </c>
      <c r="AW143" s="9" t="s">
        <v>32</v>
      </c>
      <c r="AX143" s="9" t="s">
        <v>74</v>
      </c>
      <c r="AY143" s="145" t="s">
        <v>136</v>
      </c>
    </row>
    <row r="144" spans="2:65" s="10" customFormat="1" ht="22.5" customHeight="1" x14ac:dyDescent="0.3">
      <c r="B144" s="146"/>
      <c r="C144" s="147"/>
      <c r="D144" s="147"/>
      <c r="E144" s="148" t="s">
        <v>170</v>
      </c>
      <c r="F144" s="208" t="s">
        <v>387</v>
      </c>
      <c r="G144" s="209"/>
      <c r="H144" s="209"/>
      <c r="I144" s="209"/>
      <c r="J144" s="147"/>
      <c r="K144" s="149">
        <v>5152.55</v>
      </c>
      <c r="L144" s="147"/>
      <c r="M144" s="147"/>
      <c r="N144" s="147"/>
      <c r="O144" s="147"/>
      <c r="P144" s="147"/>
      <c r="Q144" s="147"/>
      <c r="R144" s="150"/>
      <c r="T144" s="151"/>
      <c r="U144" s="147"/>
      <c r="V144" s="147"/>
      <c r="W144" s="147"/>
      <c r="X144" s="147"/>
      <c r="Y144" s="147"/>
      <c r="Z144" s="147"/>
      <c r="AA144" s="152"/>
      <c r="AT144" s="153" t="s">
        <v>143</v>
      </c>
      <c r="AU144" s="153" t="s">
        <v>20</v>
      </c>
      <c r="AV144" s="10" t="s">
        <v>105</v>
      </c>
      <c r="AW144" s="10" t="s">
        <v>32</v>
      </c>
      <c r="AX144" s="10" t="s">
        <v>74</v>
      </c>
      <c r="AY144" s="153" t="s">
        <v>136</v>
      </c>
    </row>
    <row r="145" spans="2:65" s="10" customFormat="1" ht="22.5" customHeight="1" x14ac:dyDescent="0.3">
      <c r="B145" s="146"/>
      <c r="C145" s="147"/>
      <c r="D145" s="147"/>
      <c r="E145" s="148" t="s">
        <v>172</v>
      </c>
      <c r="F145" s="208" t="s">
        <v>388</v>
      </c>
      <c r="G145" s="209"/>
      <c r="H145" s="209"/>
      <c r="I145" s="209"/>
      <c r="J145" s="147"/>
      <c r="K145" s="149">
        <v>5152.55</v>
      </c>
      <c r="L145" s="147"/>
      <c r="M145" s="147"/>
      <c r="N145" s="147"/>
      <c r="O145" s="147"/>
      <c r="P145" s="147"/>
      <c r="Q145" s="147"/>
      <c r="R145" s="150"/>
      <c r="T145" s="151"/>
      <c r="U145" s="147"/>
      <c r="V145" s="147"/>
      <c r="W145" s="147"/>
      <c r="X145" s="147"/>
      <c r="Y145" s="147"/>
      <c r="Z145" s="147"/>
      <c r="AA145" s="152"/>
      <c r="AT145" s="153" t="s">
        <v>143</v>
      </c>
      <c r="AU145" s="153" t="s">
        <v>20</v>
      </c>
      <c r="AV145" s="10" t="s">
        <v>105</v>
      </c>
      <c r="AW145" s="10" t="s">
        <v>32</v>
      </c>
      <c r="AX145" s="10" t="s">
        <v>20</v>
      </c>
      <c r="AY145" s="153" t="s">
        <v>136</v>
      </c>
    </row>
    <row r="146" spans="2:65" s="1" customFormat="1" ht="31.5" customHeight="1" x14ac:dyDescent="0.3">
      <c r="B146" s="128"/>
      <c r="C146" s="129" t="s">
        <v>135</v>
      </c>
      <c r="D146" s="129" t="s">
        <v>137</v>
      </c>
      <c r="E146" s="130" t="s">
        <v>389</v>
      </c>
      <c r="F146" s="210" t="s">
        <v>390</v>
      </c>
      <c r="G146" s="211"/>
      <c r="H146" s="211"/>
      <c r="I146" s="211"/>
      <c r="J146" s="131" t="s">
        <v>150</v>
      </c>
      <c r="K146" s="132">
        <v>244.05</v>
      </c>
      <c r="L146" s="212">
        <v>0</v>
      </c>
      <c r="M146" s="211"/>
      <c r="N146" s="212">
        <f>ROUND(L146*K146,2)</f>
        <v>0</v>
      </c>
      <c r="O146" s="211"/>
      <c r="P146" s="211"/>
      <c r="Q146" s="211"/>
      <c r="R146" s="133"/>
      <c r="T146" s="134" t="s">
        <v>3</v>
      </c>
      <c r="U146" s="37" t="s">
        <v>39</v>
      </c>
      <c r="V146" s="135">
        <v>0</v>
      </c>
      <c r="W146" s="135">
        <f>V146*K146</f>
        <v>0</v>
      </c>
      <c r="X146" s="135">
        <v>0</v>
      </c>
      <c r="Y146" s="135">
        <f>X146*K146</f>
        <v>0</v>
      </c>
      <c r="Z146" s="135">
        <v>0</v>
      </c>
      <c r="AA146" s="136">
        <f>Z146*K146</f>
        <v>0</v>
      </c>
      <c r="AR146" s="14" t="s">
        <v>135</v>
      </c>
      <c r="AT146" s="14" t="s">
        <v>137</v>
      </c>
      <c r="AU146" s="14" t="s">
        <v>20</v>
      </c>
      <c r="AY146" s="14" t="s">
        <v>136</v>
      </c>
      <c r="BE146" s="137">
        <f>IF(U146="základní",N146,0)</f>
        <v>0</v>
      </c>
      <c r="BF146" s="137">
        <f>IF(U146="snížená",N146,0)</f>
        <v>0</v>
      </c>
      <c r="BG146" s="137">
        <f>IF(U146="zákl. přenesená",N146,0)</f>
        <v>0</v>
      </c>
      <c r="BH146" s="137">
        <f>IF(U146="sníž. přenesená",N146,0)</f>
        <v>0</v>
      </c>
      <c r="BI146" s="137">
        <f>IF(U146="nulová",N146,0)</f>
        <v>0</v>
      </c>
      <c r="BJ146" s="14" t="s">
        <v>20</v>
      </c>
      <c r="BK146" s="137">
        <f>ROUND(L146*K146,2)</f>
        <v>0</v>
      </c>
      <c r="BL146" s="14" t="s">
        <v>135</v>
      </c>
      <c r="BM146" s="14" t="s">
        <v>391</v>
      </c>
    </row>
    <row r="147" spans="2:65" s="9" customFormat="1" ht="31.5" customHeight="1" x14ac:dyDescent="0.3">
      <c r="B147" s="138"/>
      <c r="C147" s="139"/>
      <c r="D147" s="139"/>
      <c r="E147" s="140" t="s">
        <v>3</v>
      </c>
      <c r="F147" s="213" t="s">
        <v>392</v>
      </c>
      <c r="G147" s="214"/>
      <c r="H147" s="214"/>
      <c r="I147" s="214"/>
      <c r="J147" s="139"/>
      <c r="K147" s="141" t="s">
        <v>3</v>
      </c>
      <c r="L147" s="139"/>
      <c r="M147" s="139"/>
      <c r="N147" s="139"/>
      <c r="O147" s="139"/>
      <c r="P147" s="139"/>
      <c r="Q147" s="139"/>
      <c r="R147" s="142"/>
      <c r="T147" s="143"/>
      <c r="U147" s="139"/>
      <c r="V147" s="139"/>
      <c r="W147" s="139"/>
      <c r="X147" s="139"/>
      <c r="Y147" s="139"/>
      <c r="Z147" s="139"/>
      <c r="AA147" s="144"/>
      <c r="AT147" s="145" t="s">
        <v>143</v>
      </c>
      <c r="AU147" s="145" t="s">
        <v>20</v>
      </c>
      <c r="AV147" s="9" t="s">
        <v>20</v>
      </c>
      <c r="AW147" s="9" t="s">
        <v>32</v>
      </c>
      <c r="AX147" s="9" t="s">
        <v>74</v>
      </c>
      <c r="AY147" s="145" t="s">
        <v>136</v>
      </c>
    </row>
    <row r="148" spans="2:65" s="9" customFormat="1" ht="22.5" customHeight="1" x14ac:dyDescent="0.3">
      <c r="B148" s="138"/>
      <c r="C148" s="139"/>
      <c r="D148" s="139"/>
      <c r="E148" s="140" t="s">
        <v>3</v>
      </c>
      <c r="F148" s="215" t="s">
        <v>393</v>
      </c>
      <c r="G148" s="214"/>
      <c r="H148" s="214"/>
      <c r="I148" s="214"/>
      <c r="J148" s="139"/>
      <c r="K148" s="141" t="s">
        <v>3</v>
      </c>
      <c r="L148" s="139"/>
      <c r="M148" s="139"/>
      <c r="N148" s="139"/>
      <c r="O148" s="139"/>
      <c r="P148" s="139"/>
      <c r="Q148" s="139"/>
      <c r="R148" s="142"/>
      <c r="T148" s="143"/>
      <c r="U148" s="139"/>
      <c r="V148" s="139"/>
      <c r="W148" s="139"/>
      <c r="X148" s="139"/>
      <c r="Y148" s="139"/>
      <c r="Z148" s="139"/>
      <c r="AA148" s="144"/>
      <c r="AT148" s="145" t="s">
        <v>143</v>
      </c>
      <c r="AU148" s="145" t="s">
        <v>20</v>
      </c>
      <c r="AV148" s="9" t="s">
        <v>20</v>
      </c>
      <c r="AW148" s="9" t="s">
        <v>32</v>
      </c>
      <c r="AX148" s="9" t="s">
        <v>74</v>
      </c>
      <c r="AY148" s="145" t="s">
        <v>136</v>
      </c>
    </row>
    <row r="149" spans="2:65" s="10" customFormat="1" ht="22.5" customHeight="1" x14ac:dyDescent="0.3">
      <c r="B149" s="146"/>
      <c r="C149" s="147"/>
      <c r="D149" s="147"/>
      <c r="E149" s="148" t="s">
        <v>179</v>
      </c>
      <c r="F149" s="208" t="s">
        <v>394</v>
      </c>
      <c r="G149" s="209"/>
      <c r="H149" s="209"/>
      <c r="I149" s="209"/>
      <c r="J149" s="147"/>
      <c r="K149" s="149">
        <v>244.05</v>
      </c>
      <c r="L149" s="147"/>
      <c r="M149" s="147"/>
      <c r="N149" s="147"/>
      <c r="O149" s="147"/>
      <c r="P149" s="147"/>
      <c r="Q149" s="147"/>
      <c r="R149" s="150"/>
      <c r="T149" s="151"/>
      <c r="U149" s="147"/>
      <c r="V149" s="147"/>
      <c r="W149" s="147"/>
      <c r="X149" s="147"/>
      <c r="Y149" s="147"/>
      <c r="Z149" s="147"/>
      <c r="AA149" s="152"/>
      <c r="AT149" s="153" t="s">
        <v>143</v>
      </c>
      <c r="AU149" s="153" t="s">
        <v>20</v>
      </c>
      <c r="AV149" s="10" t="s">
        <v>105</v>
      </c>
      <c r="AW149" s="10" t="s">
        <v>32</v>
      </c>
      <c r="AX149" s="10" t="s">
        <v>74</v>
      </c>
      <c r="AY149" s="153" t="s">
        <v>136</v>
      </c>
    </row>
    <row r="150" spans="2:65" s="10" customFormat="1" ht="22.5" customHeight="1" x14ac:dyDescent="0.3">
      <c r="B150" s="146"/>
      <c r="C150" s="147"/>
      <c r="D150" s="147"/>
      <c r="E150" s="148" t="s">
        <v>181</v>
      </c>
      <c r="F150" s="208" t="s">
        <v>395</v>
      </c>
      <c r="G150" s="209"/>
      <c r="H150" s="209"/>
      <c r="I150" s="209"/>
      <c r="J150" s="147"/>
      <c r="K150" s="149">
        <v>244.05</v>
      </c>
      <c r="L150" s="147"/>
      <c r="M150" s="147"/>
      <c r="N150" s="147"/>
      <c r="O150" s="147"/>
      <c r="P150" s="147"/>
      <c r="Q150" s="147"/>
      <c r="R150" s="150"/>
      <c r="T150" s="151"/>
      <c r="U150" s="147"/>
      <c r="V150" s="147"/>
      <c r="W150" s="147"/>
      <c r="X150" s="147"/>
      <c r="Y150" s="147"/>
      <c r="Z150" s="147"/>
      <c r="AA150" s="152"/>
      <c r="AT150" s="153" t="s">
        <v>143</v>
      </c>
      <c r="AU150" s="153" t="s">
        <v>20</v>
      </c>
      <c r="AV150" s="10" t="s">
        <v>105</v>
      </c>
      <c r="AW150" s="10" t="s">
        <v>32</v>
      </c>
      <c r="AX150" s="10" t="s">
        <v>20</v>
      </c>
      <c r="AY150" s="153" t="s">
        <v>136</v>
      </c>
    </row>
    <row r="151" spans="2:65" s="1" customFormat="1" ht="22.5" customHeight="1" x14ac:dyDescent="0.3">
      <c r="B151" s="128"/>
      <c r="C151" s="129" t="s">
        <v>183</v>
      </c>
      <c r="D151" s="129" t="s">
        <v>137</v>
      </c>
      <c r="E151" s="130" t="s">
        <v>396</v>
      </c>
      <c r="F151" s="210" t="s">
        <v>397</v>
      </c>
      <c r="G151" s="211"/>
      <c r="H151" s="211"/>
      <c r="I151" s="211"/>
      <c r="J151" s="131" t="s">
        <v>150</v>
      </c>
      <c r="K151" s="132">
        <v>163.19999999999999</v>
      </c>
      <c r="L151" s="212">
        <v>0</v>
      </c>
      <c r="M151" s="211"/>
      <c r="N151" s="212">
        <f>ROUND(L151*K151,2)</f>
        <v>0</v>
      </c>
      <c r="O151" s="211"/>
      <c r="P151" s="211"/>
      <c r="Q151" s="211"/>
      <c r="R151" s="133"/>
      <c r="T151" s="134" t="s">
        <v>3</v>
      </c>
      <c r="U151" s="37" t="s">
        <v>39</v>
      </c>
      <c r="V151" s="135">
        <v>0</v>
      </c>
      <c r="W151" s="135">
        <f>V151*K151</f>
        <v>0</v>
      </c>
      <c r="X151" s="135">
        <v>0</v>
      </c>
      <c r="Y151" s="135">
        <f>X151*K151</f>
        <v>0</v>
      </c>
      <c r="Z151" s="135">
        <v>0</v>
      </c>
      <c r="AA151" s="136">
        <f>Z151*K151</f>
        <v>0</v>
      </c>
      <c r="AR151" s="14" t="s">
        <v>135</v>
      </c>
      <c r="AT151" s="14" t="s">
        <v>137</v>
      </c>
      <c r="AU151" s="14" t="s">
        <v>20</v>
      </c>
      <c r="AY151" s="14" t="s">
        <v>136</v>
      </c>
      <c r="BE151" s="137">
        <f>IF(U151="základní",N151,0)</f>
        <v>0</v>
      </c>
      <c r="BF151" s="137">
        <f>IF(U151="snížená",N151,0)</f>
        <v>0</v>
      </c>
      <c r="BG151" s="137">
        <f>IF(U151="zákl. přenesená",N151,0)</f>
        <v>0</v>
      </c>
      <c r="BH151" s="137">
        <f>IF(U151="sníž. přenesená",N151,0)</f>
        <v>0</v>
      </c>
      <c r="BI151" s="137">
        <f>IF(U151="nulová",N151,0)</f>
        <v>0</v>
      </c>
      <c r="BJ151" s="14" t="s">
        <v>20</v>
      </c>
      <c r="BK151" s="137">
        <f>ROUND(L151*K151,2)</f>
        <v>0</v>
      </c>
      <c r="BL151" s="14" t="s">
        <v>135</v>
      </c>
      <c r="BM151" s="14" t="s">
        <v>398</v>
      </c>
    </row>
    <row r="152" spans="2:65" s="9" customFormat="1" ht="22.5" customHeight="1" x14ac:dyDescent="0.3">
      <c r="B152" s="138"/>
      <c r="C152" s="139"/>
      <c r="D152" s="139"/>
      <c r="E152" s="140" t="s">
        <v>3</v>
      </c>
      <c r="F152" s="213" t="s">
        <v>399</v>
      </c>
      <c r="G152" s="214"/>
      <c r="H152" s="214"/>
      <c r="I152" s="214"/>
      <c r="J152" s="139"/>
      <c r="K152" s="141" t="s">
        <v>3</v>
      </c>
      <c r="L152" s="139"/>
      <c r="M152" s="139"/>
      <c r="N152" s="139"/>
      <c r="O152" s="139"/>
      <c r="P152" s="139"/>
      <c r="Q152" s="139"/>
      <c r="R152" s="142"/>
      <c r="T152" s="143"/>
      <c r="U152" s="139"/>
      <c r="V152" s="139"/>
      <c r="W152" s="139"/>
      <c r="X152" s="139"/>
      <c r="Y152" s="139"/>
      <c r="Z152" s="139"/>
      <c r="AA152" s="144"/>
      <c r="AT152" s="145" t="s">
        <v>143</v>
      </c>
      <c r="AU152" s="145" t="s">
        <v>20</v>
      </c>
      <c r="AV152" s="9" t="s">
        <v>20</v>
      </c>
      <c r="AW152" s="9" t="s">
        <v>32</v>
      </c>
      <c r="AX152" s="9" t="s">
        <v>74</v>
      </c>
      <c r="AY152" s="145" t="s">
        <v>136</v>
      </c>
    </row>
    <row r="153" spans="2:65" s="9" customFormat="1" ht="31.5" customHeight="1" x14ac:dyDescent="0.3">
      <c r="B153" s="138"/>
      <c r="C153" s="139"/>
      <c r="D153" s="139"/>
      <c r="E153" s="140" t="s">
        <v>3</v>
      </c>
      <c r="F153" s="215" t="s">
        <v>400</v>
      </c>
      <c r="G153" s="214"/>
      <c r="H153" s="214"/>
      <c r="I153" s="214"/>
      <c r="J153" s="139"/>
      <c r="K153" s="141" t="s">
        <v>3</v>
      </c>
      <c r="L153" s="139"/>
      <c r="M153" s="139"/>
      <c r="N153" s="139"/>
      <c r="O153" s="139"/>
      <c r="P153" s="139"/>
      <c r="Q153" s="139"/>
      <c r="R153" s="142"/>
      <c r="T153" s="143"/>
      <c r="U153" s="139"/>
      <c r="V153" s="139"/>
      <c r="W153" s="139"/>
      <c r="X153" s="139"/>
      <c r="Y153" s="139"/>
      <c r="Z153" s="139"/>
      <c r="AA153" s="144"/>
      <c r="AT153" s="145" t="s">
        <v>143</v>
      </c>
      <c r="AU153" s="145" t="s">
        <v>20</v>
      </c>
      <c r="AV153" s="9" t="s">
        <v>20</v>
      </c>
      <c r="AW153" s="9" t="s">
        <v>32</v>
      </c>
      <c r="AX153" s="9" t="s">
        <v>74</v>
      </c>
      <c r="AY153" s="145" t="s">
        <v>136</v>
      </c>
    </row>
    <row r="154" spans="2:65" s="9" customFormat="1" ht="22.5" customHeight="1" x14ac:dyDescent="0.3">
      <c r="B154" s="138"/>
      <c r="C154" s="139"/>
      <c r="D154" s="139"/>
      <c r="E154" s="140" t="s">
        <v>3</v>
      </c>
      <c r="F154" s="215" t="s">
        <v>358</v>
      </c>
      <c r="G154" s="214"/>
      <c r="H154" s="214"/>
      <c r="I154" s="214"/>
      <c r="J154" s="139"/>
      <c r="K154" s="141" t="s">
        <v>3</v>
      </c>
      <c r="L154" s="139"/>
      <c r="M154" s="139"/>
      <c r="N154" s="139"/>
      <c r="O154" s="139"/>
      <c r="P154" s="139"/>
      <c r="Q154" s="139"/>
      <c r="R154" s="142"/>
      <c r="T154" s="143"/>
      <c r="U154" s="139"/>
      <c r="V154" s="139"/>
      <c r="W154" s="139"/>
      <c r="X154" s="139"/>
      <c r="Y154" s="139"/>
      <c r="Z154" s="139"/>
      <c r="AA154" s="144"/>
      <c r="AT154" s="145" t="s">
        <v>143</v>
      </c>
      <c r="AU154" s="145" t="s">
        <v>20</v>
      </c>
      <c r="AV154" s="9" t="s">
        <v>20</v>
      </c>
      <c r="AW154" s="9" t="s">
        <v>32</v>
      </c>
      <c r="AX154" s="9" t="s">
        <v>74</v>
      </c>
      <c r="AY154" s="145" t="s">
        <v>136</v>
      </c>
    </row>
    <row r="155" spans="2:65" s="9" customFormat="1" ht="22.5" customHeight="1" x14ac:dyDescent="0.3">
      <c r="B155" s="138"/>
      <c r="C155" s="139"/>
      <c r="D155" s="139"/>
      <c r="E155" s="140" t="s">
        <v>3</v>
      </c>
      <c r="F155" s="215" t="s">
        <v>169</v>
      </c>
      <c r="G155" s="214"/>
      <c r="H155" s="214"/>
      <c r="I155" s="214"/>
      <c r="J155" s="139"/>
      <c r="K155" s="141" t="s">
        <v>3</v>
      </c>
      <c r="L155" s="139"/>
      <c r="M155" s="139"/>
      <c r="N155" s="139"/>
      <c r="O155" s="139"/>
      <c r="P155" s="139"/>
      <c r="Q155" s="139"/>
      <c r="R155" s="142"/>
      <c r="T155" s="143"/>
      <c r="U155" s="139"/>
      <c r="V155" s="139"/>
      <c r="W155" s="139"/>
      <c r="X155" s="139"/>
      <c r="Y155" s="139"/>
      <c r="Z155" s="139"/>
      <c r="AA155" s="144"/>
      <c r="AT155" s="145" t="s">
        <v>143</v>
      </c>
      <c r="AU155" s="145" t="s">
        <v>20</v>
      </c>
      <c r="AV155" s="9" t="s">
        <v>20</v>
      </c>
      <c r="AW155" s="9" t="s">
        <v>32</v>
      </c>
      <c r="AX155" s="9" t="s">
        <v>74</v>
      </c>
      <c r="AY155" s="145" t="s">
        <v>136</v>
      </c>
    </row>
    <row r="156" spans="2:65" s="9" customFormat="1" ht="22.5" customHeight="1" x14ac:dyDescent="0.3">
      <c r="B156" s="138"/>
      <c r="C156" s="139"/>
      <c r="D156" s="139"/>
      <c r="E156" s="140" t="s">
        <v>3</v>
      </c>
      <c r="F156" s="215" t="s">
        <v>369</v>
      </c>
      <c r="G156" s="214"/>
      <c r="H156" s="214"/>
      <c r="I156" s="214"/>
      <c r="J156" s="139"/>
      <c r="K156" s="141" t="s">
        <v>3</v>
      </c>
      <c r="L156" s="139"/>
      <c r="M156" s="139"/>
      <c r="N156" s="139"/>
      <c r="O156" s="139"/>
      <c r="P156" s="139"/>
      <c r="Q156" s="139"/>
      <c r="R156" s="142"/>
      <c r="T156" s="143"/>
      <c r="U156" s="139"/>
      <c r="V156" s="139"/>
      <c r="W156" s="139"/>
      <c r="X156" s="139"/>
      <c r="Y156" s="139"/>
      <c r="Z156" s="139"/>
      <c r="AA156" s="144"/>
      <c r="AT156" s="145" t="s">
        <v>143</v>
      </c>
      <c r="AU156" s="145" t="s">
        <v>20</v>
      </c>
      <c r="AV156" s="9" t="s">
        <v>20</v>
      </c>
      <c r="AW156" s="9" t="s">
        <v>32</v>
      </c>
      <c r="AX156" s="9" t="s">
        <v>74</v>
      </c>
      <c r="AY156" s="145" t="s">
        <v>136</v>
      </c>
    </row>
    <row r="157" spans="2:65" s="10" customFormat="1" ht="22.5" customHeight="1" x14ac:dyDescent="0.3">
      <c r="B157" s="146"/>
      <c r="C157" s="147"/>
      <c r="D157" s="147"/>
      <c r="E157" s="148" t="s">
        <v>190</v>
      </c>
      <c r="F157" s="208" t="s">
        <v>401</v>
      </c>
      <c r="G157" s="209"/>
      <c r="H157" s="209"/>
      <c r="I157" s="209"/>
      <c r="J157" s="147"/>
      <c r="K157" s="149">
        <v>163.19999999999999</v>
      </c>
      <c r="L157" s="147"/>
      <c r="M157" s="147"/>
      <c r="N157" s="147"/>
      <c r="O157" s="147"/>
      <c r="P157" s="147"/>
      <c r="Q157" s="147"/>
      <c r="R157" s="150"/>
      <c r="T157" s="151"/>
      <c r="U157" s="147"/>
      <c r="V157" s="147"/>
      <c r="W157" s="147"/>
      <c r="X157" s="147"/>
      <c r="Y157" s="147"/>
      <c r="Z157" s="147"/>
      <c r="AA157" s="152"/>
      <c r="AT157" s="153" t="s">
        <v>143</v>
      </c>
      <c r="AU157" s="153" t="s">
        <v>20</v>
      </c>
      <c r="AV157" s="10" t="s">
        <v>105</v>
      </c>
      <c r="AW157" s="10" t="s">
        <v>32</v>
      </c>
      <c r="AX157" s="10" t="s">
        <v>74</v>
      </c>
      <c r="AY157" s="153" t="s">
        <v>136</v>
      </c>
    </row>
    <row r="158" spans="2:65" s="10" customFormat="1" ht="22.5" customHeight="1" x14ac:dyDescent="0.3">
      <c r="B158" s="146"/>
      <c r="C158" s="147"/>
      <c r="D158" s="147"/>
      <c r="E158" s="148" t="s">
        <v>192</v>
      </c>
      <c r="F158" s="208" t="s">
        <v>402</v>
      </c>
      <c r="G158" s="209"/>
      <c r="H158" s="209"/>
      <c r="I158" s="209"/>
      <c r="J158" s="147"/>
      <c r="K158" s="149">
        <v>163.19999999999999</v>
      </c>
      <c r="L158" s="147"/>
      <c r="M158" s="147"/>
      <c r="N158" s="147"/>
      <c r="O158" s="147"/>
      <c r="P158" s="147"/>
      <c r="Q158" s="147"/>
      <c r="R158" s="150"/>
      <c r="T158" s="151"/>
      <c r="U158" s="147"/>
      <c r="V158" s="147"/>
      <c r="W158" s="147"/>
      <c r="X158" s="147"/>
      <c r="Y158" s="147"/>
      <c r="Z158" s="147"/>
      <c r="AA158" s="152"/>
      <c r="AT158" s="153" t="s">
        <v>143</v>
      </c>
      <c r="AU158" s="153" t="s">
        <v>20</v>
      </c>
      <c r="AV158" s="10" t="s">
        <v>105</v>
      </c>
      <c r="AW158" s="10" t="s">
        <v>32</v>
      </c>
      <c r="AX158" s="10" t="s">
        <v>20</v>
      </c>
      <c r="AY158" s="153" t="s">
        <v>136</v>
      </c>
    </row>
    <row r="159" spans="2:65" s="1" customFormat="1" ht="31.5" customHeight="1" x14ac:dyDescent="0.3">
      <c r="B159" s="128"/>
      <c r="C159" s="129" t="s">
        <v>403</v>
      </c>
      <c r="D159" s="129" t="s">
        <v>137</v>
      </c>
      <c r="E159" s="130" t="s">
        <v>404</v>
      </c>
      <c r="F159" s="210" t="s">
        <v>405</v>
      </c>
      <c r="G159" s="211"/>
      <c r="H159" s="211"/>
      <c r="I159" s="211"/>
      <c r="J159" s="131" t="s">
        <v>150</v>
      </c>
      <c r="K159" s="132">
        <v>36.945</v>
      </c>
      <c r="L159" s="212">
        <v>0</v>
      </c>
      <c r="M159" s="211"/>
      <c r="N159" s="212">
        <f>ROUND(L159*K159,2)</f>
        <v>0</v>
      </c>
      <c r="O159" s="211"/>
      <c r="P159" s="211"/>
      <c r="Q159" s="211"/>
      <c r="R159" s="133"/>
      <c r="T159" s="134" t="s">
        <v>3</v>
      </c>
      <c r="U159" s="37" t="s">
        <v>39</v>
      </c>
      <c r="V159" s="135">
        <v>0</v>
      </c>
      <c r="W159" s="135">
        <f>V159*K159</f>
        <v>0</v>
      </c>
      <c r="X159" s="135">
        <v>0</v>
      </c>
      <c r="Y159" s="135">
        <f>X159*K159</f>
        <v>0</v>
      </c>
      <c r="Z159" s="135">
        <v>0</v>
      </c>
      <c r="AA159" s="136">
        <f>Z159*K159</f>
        <v>0</v>
      </c>
      <c r="AR159" s="14" t="s">
        <v>135</v>
      </c>
      <c r="AT159" s="14" t="s">
        <v>137</v>
      </c>
      <c r="AU159" s="14" t="s">
        <v>20</v>
      </c>
      <c r="AY159" s="14" t="s">
        <v>136</v>
      </c>
      <c r="BE159" s="137">
        <f>IF(U159="základní",N159,0)</f>
        <v>0</v>
      </c>
      <c r="BF159" s="137">
        <f>IF(U159="snížená",N159,0)</f>
        <v>0</v>
      </c>
      <c r="BG159" s="137">
        <f>IF(U159="zákl. přenesená",N159,0)</f>
        <v>0</v>
      </c>
      <c r="BH159" s="137">
        <f>IF(U159="sníž. přenesená",N159,0)</f>
        <v>0</v>
      </c>
      <c r="BI159" s="137">
        <f>IF(U159="nulová",N159,0)</f>
        <v>0</v>
      </c>
      <c r="BJ159" s="14" t="s">
        <v>20</v>
      </c>
      <c r="BK159" s="137">
        <f>ROUND(L159*K159,2)</f>
        <v>0</v>
      </c>
      <c r="BL159" s="14" t="s">
        <v>135</v>
      </c>
      <c r="BM159" s="14" t="s">
        <v>406</v>
      </c>
    </row>
    <row r="160" spans="2:65" s="9" customFormat="1" ht="31.5" customHeight="1" x14ac:dyDescent="0.3">
      <c r="B160" s="138"/>
      <c r="C160" s="139"/>
      <c r="D160" s="139"/>
      <c r="E160" s="140" t="s">
        <v>3</v>
      </c>
      <c r="F160" s="213" t="s">
        <v>407</v>
      </c>
      <c r="G160" s="214"/>
      <c r="H160" s="214"/>
      <c r="I160" s="214"/>
      <c r="J160" s="139"/>
      <c r="K160" s="141" t="s">
        <v>3</v>
      </c>
      <c r="L160" s="139"/>
      <c r="M160" s="139"/>
      <c r="N160" s="139"/>
      <c r="O160" s="139"/>
      <c r="P160" s="139"/>
      <c r="Q160" s="139"/>
      <c r="R160" s="142"/>
      <c r="T160" s="143"/>
      <c r="U160" s="139"/>
      <c r="V160" s="139"/>
      <c r="W160" s="139"/>
      <c r="X160" s="139"/>
      <c r="Y160" s="139"/>
      <c r="Z160" s="139"/>
      <c r="AA160" s="144"/>
      <c r="AT160" s="145" t="s">
        <v>143</v>
      </c>
      <c r="AU160" s="145" t="s">
        <v>20</v>
      </c>
      <c r="AV160" s="9" t="s">
        <v>20</v>
      </c>
      <c r="AW160" s="9" t="s">
        <v>32</v>
      </c>
      <c r="AX160" s="9" t="s">
        <v>74</v>
      </c>
      <c r="AY160" s="145" t="s">
        <v>136</v>
      </c>
    </row>
    <row r="161" spans="2:65" s="9" customFormat="1" ht="31.5" customHeight="1" x14ac:dyDescent="0.3">
      <c r="B161" s="138"/>
      <c r="C161" s="139"/>
      <c r="D161" s="139"/>
      <c r="E161" s="140" t="s">
        <v>3</v>
      </c>
      <c r="F161" s="215" t="s">
        <v>400</v>
      </c>
      <c r="G161" s="214"/>
      <c r="H161" s="214"/>
      <c r="I161" s="214"/>
      <c r="J161" s="139"/>
      <c r="K161" s="141" t="s">
        <v>3</v>
      </c>
      <c r="L161" s="139"/>
      <c r="M161" s="139"/>
      <c r="N161" s="139"/>
      <c r="O161" s="139"/>
      <c r="P161" s="139"/>
      <c r="Q161" s="139"/>
      <c r="R161" s="142"/>
      <c r="T161" s="143"/>
      <c r="U161" s="139"/>
      <c r="V161" s="139"/>
      <c r="W161" s="139"/>
      <c r="X161" s="139"/>
      <c r="Y161" s="139"/>
      <c r="Z161" s="139"/>
      <c r="AA161" s="144"/>
      <c r="AT161" s="145" t="s">
        <v>143</v>
      </c>
      <c r="AU161" s="145" t="s">
        <v>20</v>
      </c>
      <c r="AV161" s="9" t="s">
        <v>20</v>
      </c>
      <c r="AW161" s="9" t="s">
        <v>32</v>
      </c>
      <c r="AX161" s="9" t="s">
        <v>74</v>
      </c>
      <c r="AY161" s="145" t="s">
        <v>136</v>
      </c>
    </row>
    <row r="162" spans="2:65" s="9" customFormat="1" ht="22.5" customHeight="1" x14ac:dyDescent="0.3">
      <c r="B162" s="138"/>
      <c r="C162" s="139"/>
      <c r="D162" s="139"/>
      <c r="E162" s="140" t="s">
        <v>3</v>
      </c>
      <c r="F162" s="215" t="s">
        <v>358</v>
      </c>
      <c r="G162" s="214"/>
      <c r="H162" s="214"/>
      <c r="I162" s="214"/>
      <c r="J162" s="139"/>
      <c r="K162" s="141" t="s">
        <v>3</v>
      </c>
      <c r="L162" s="139"/>
      <c r="M162" s="139"/>
      <c r="N162" s="139"/>
      <c r="O162" s="139"/>
      <c r="P162" s="139"/>
      <c r="Q162" s="139"/>
      <c r="R162" s="142"/>
      <c r="T162" s="143"/>
      <c r="U162" s="139"/>
      <c r="V162" s="139"/>
      <c r="W162" s="139"/>
      <c r="X162" s="139"/>
      <c r="Y162" s="139"/>
      <c r="Z162" s="139"/>
      <c r="AA162" s="144"/>
      <c r="AT162" s="145" t="s">
        <v>143</v>
      </c>
      <c r="AU162" s="145" t="s">
        <v>20</v>
      </c>
      <c r="AV162" s="9" t="s">
        <v>20</v>
      </c>
      <c r="AW162" s="9" t="s">
        <v>32</v>
      </c>
      <c r="AX162" s="9" t="s">
        <v>74</v>
      </c>
      <c r="AY162" s="145" t="s">
        <v>136</v>
      </c>
    </row>
    <row r="163" spans="2:65" s="9" customFormat="1" ht="22.5" customHeight="1" x14ac:dyDescent="0.3">
      <c r="B163" s="138"/>
      <c r="C163" s="139"/>
      <c r="D163" s="139"/>
      <c r="E163" s="140" t="s">
        <v>3</v>
      </c>
      <c r="F163" s="215" t="s">
        <v>169</v>
      </c>
      <c r="G163" s="214"/>
      <c r="H163" s="214"/>
      <c r="I163" s="214"/>
      <c r="J163" s="139"/>
      <c r="K163" s="141" t="s">
        <v>3</v>
      </c>
      <c r="L163" s="139"/>
      <c r="M163" s="139"/>
      <c r="N163" s="139"/>
      <c r="O163" s="139"/>
      <c r="P163" s="139"/>
      <c r="Q163" s="139"/>
      <c r="R163" s="142"/>
      <c r="T163" s="143"/>
      <c r="U163" s="139"/>
      <c r="V163" s="139"/>
      <c r="W163" s="139"/>
      <c r="X163" s="139"/>
      <c r="Y163" s="139"/>
      <c r="Z163" s="139"/>
      <c r="AA163" s="144"/>
      <c r="AT163" s="145" t="s">
        <v>143</v>
      </c>
      <c r="AU163" s="145" t="s">
        <v>20</v>
      </c>
      <c r="AV163" s="9" t="s">
        <v>20</v>
      </c>
      <c r="AW163" s="9" t="s">
        <v>32</v>
      </c>
      <c r="AX163" s="9" t="s">
        <v>74</v>
      </c>
      <c r="AY163" s="145" t="s">
        <v>136</v>
      </c>
    </row>
    <row r="164" spans="2:65" s="9" customFormat="1" ht="22.5" customHeight="1" x14ac:dyDescent="0.3">
      <c r="B164" s="138"/>
      <c r="C164" s="139"/>
      <c r="D164" s="139"/>
      <c r="E164" s="140" t="s">
        <v>3</v>
      </c>
      <c r="F164" s="215" t="s">
        <v>408</v>
      </c>
      <c r="G164" s="214"/>
      <c r="H164" s="214"/>
      <c r="I164" s="214"/>
      <c r="J164" s="139"/>
      <c r="K164" s="141" t="s">
        <v>3</v>
      </c>
      <c r="L164" s="139"/>
      <c r="M164" s="139"/>
      <c r="N164" s="139"/>
      <c r="O164" s="139"/>
      <c r="P164" s="139"/>
      <c r="Q164" s="139"/>
      <c r="R164" s="142"/>
      <c r="T164" s="143"/>
      <c r="U164" s="139"/>
      <c r="V164" s="139"/>
      <c r="W164" s="139"/>
      <c r="X164" s="139"/>
      <c r="Y164" s="139"/>
      <c r="Z164" s="139"/>
      <c r="AA164" s="144"/>
      <c r="AT164" s="145" t="s">
        <v>143</v>
      </c>
      <c r="AU164" s="145" t="s">
        <v>20</v>
      </c>
      <c r="AV164" s="9" t="s">
        <v>20</v>
      </c>
      <c r="AW164" s="9" t="s">
        <v>32</v>
      </c>
      <c r="AX164" s="9" t="s">
        <v>74</v>
      </c>
      <c r="AY164" s="145" t="s">
        <v>136</v>
      </c>
    </row>
    <row r="165" spans="2:65" s="9" customFormat="1" ht="22.5" customHeight="1" x14ac:dyDescent="0.3">
      <c r="B165" s="138"/>
      <c r="C165" s="139"/>
      <c r="D165" s="139"/>
      <c r="E165" s="140" t="s">
        <v>3</v>
      </c>
      <c r="F165" s="215" t="s">
        <v>369</v>
      </c>
      <c r="G165" s="214"/>
      <c r="H165" s="214"/>
      <c r="I165" s="214"/>
      <c r="J165" s="139"/>
      <c r="K165" s="141" t="s">
        <v>3</v>
      </c>
      <c r="L165" s="139"/>
      <c r="M165" s="139"/>
      <c r="N165" s="139"/>
      <c r="O165" s="139"/>
      <c r="P165" s="139"/>
      <c r="Q165" s="139"/>
      <c r="R165" s="142"/>
      <c r="T165" s="143"/>
      <c r="U165" s="139"/>
      <c r="V165" s="139"/>
      <c r="W165" s="139"/>
      <c r="X165" s="139"/>
      <c r="Y165" s="139"/>
      <c r="Z165" s="139"/>
      <c r="AA165" s="144"/>
      <c r="AT165" s="145" t="s">
        <v>143</v>
      </c>
      <c r="AU165" s="145" t="s">
        <v>20</v>
      </c>
      <c r="AV165" s="9" t="s">
        <v>20</v>
      </c>
      <c r="AW165" s="9" t="s">
        <v>32</v>
      </c>
      <c r="AX165" s="9" t="s">
        <v>74</v>
      </c>
      <c r="AY165" s="145" t="s">
        <v>136</v>
      </c>
    </row>
    <row r="166" spans="2:65" s="10" customFormat="1" ht="22.5" customHeight="1" x14ac:dyDescent="0.3">
      <c r="B166" s="146"/>
      <c r="C166" s="147"/>
      <c r="D166" s="147"/>
      <c r="E166" s="148" t="s">
        <v>201</v>
      </c>
      <c r="F166" s="208" t="s">
        <v>409</v>
      </c>
      <c r="G166" s="209"/>
      <c r="H166" s="209"/>
      <c r="I166" s="209"/>
      <c r="J166" s="147"/>
      <c r="K166" s="149">
        <v>28.35</v>
      </c>
      <c r="L166" s="147"/>
      <c r="M166" s="147"/>
      <c r="N166" s="147"/>
      <c r="O166" s="147"/>
      <c r="P166" s="147"/>
      <c r="Q166" s="147"/>
      <c r="R166" s="150"/>
      <c r="T166" s="151"/>
      <c r="U166" s="147"/>
      <c r="V166" s="147"/>
      <c r="W166" s="147"/>
      <c r="X166" s="147"/>
      <c r="Y166" s="147"/>
      <c r="Z166" s="147"/>
      <c r="AA166" s="152"/>
      <c r="AT166" s="153" t="s">
        <v>143</v>
      </c>
      <c r="AU166" s="153" t="s">
        <v>20</v>
      </c>
      <c r="AV166" s="10" t="s">
        <v>105</v>
      </c>
      <c r="AW166" s="10" t="s">
        <v>32</v>
      </c>
      <c r="AX166" s="10" t="s">
        <v>74</v>
      </c>
      <c r="AY166" s="153" t="s">
        <v>136</v>
      </c>
    </row>
    <row r="167" spans="2:65" s="9" customFormat="1" ht="22.5" customHeight="1" x14ac:dyDescent="0.3">
      <c r="B167" s="138"/>
      <c r="C167" s="139"/>
      <c r="D167" s="139"/>
      <c r="E167" s="140" t="s">
        <v>3</v>
      </c>
      <c r="F167" s="215" t="s">
        <v>410</v>
      </c>
      <c r="G167" s="214"/>
      <c r="H167" s="214"/>
      <c r="I167" s="214"/>
      <c r="J167" s="139"/>
      <c r="K167" s="141" t="s">
        <v>3</v>
      </c>
      <c r="L167" s="139"/>
      <c r="M167" s="139"/>
      <c r="N167" s="139"/>
      <c r="O167" s="139"/>
      <c r="P167" s="139"/>
      <c r="Q167" s="139"/>
      <c r="R167" s="142"/>
      <c r="T167" s="143"/>
      <c r="U167" s="139"/>
      <c r="V167" s="139"/>
      <c r="W167" s="139"/>
      <c r="X167" s="139"/>
      <c r="Y167" s="139"/>
      <c r="Z167" s="139"/>
      <c r="AA167" s="144"/>
      <c r="AT167" s="145" t="s">
        <v>143</v>
      </c>
      <c r="AU167" s="145" t="s">
        <v>20</v>
      </c>
      <c r="AV167" s="9" t="s">
        <v>20</v>
      </c>
      <c r="AW167" s="9" t="s">
        <v>32</v>
      </c>
      <c r="AX167" s="9" t="s">
        <v>74</v>
      </c>
      <c r="AY167" s="145" t="s">
        <v>136</v>
      </c>
    </row>
    <row r="168" spans="2:65" s="9" customFormat="1" ht="22.5" customHeight="1" x14ac:dyDescent="0.3">
      <c r="B168" s="138"/>
      <c r="C168" s="139"/>
      <c r="D168" s="139"/>
      <c r="E168" s="140" t="s">
        <v>3</v>
      </c>
      <c r="F168" s="215" t="s">
        <v>411</v>
      </c>
      <c r="G168" s="214"/>
      <c r="H168" s="214"/>
      <c r="I168" s="214"/>
      <c r="J168" s="139"/>
      <c r="K168" s="141" t="s">
        <v>3</v>
      </c>
      <c r="L168" s="139"/>
      <c r="M168" s="139"/>
      <c r="N168" s="139"/>
      <c r="O168" s="139"/>
      <c r="P168" s="139"/>
      <c r="Q168" s="139"/>
      <c r="R168" s="142"/>
      <c r="T168" s="143"/>
      <c r="U168" s="139"/>
      <c r="V168" s="139"/>
      <c r="W168" s="139"/>
      <c r="X168" s="139"/>
      <c r="Y168" s="139"/>
      <c r="Z168" s="139"/>
      <c r="AA168" s="144"/>
      <c r="AT168" s="145" t="s">
        <v>143</v>
      </c>
      <c r="AU168" s="145" t="s">
        <v>20</v>
      </c>
      <c r="AV168" s="9" t="s">
        <v>20</v>
      </c>
      <c r="AW168" s="9" t="s">
        <v>32</v>
      </c>
      <c r="AX168" s="9" t="s">
        <v>74</v>
      </c>
      <c r="AY168" s="145" t="s">
        <v>136</v>
      </c>
    </row>
    <row r="169" spans="2:65" s="10" customFormat="1" ht="22.5" customHeight="1" x14ac:dyDescent="0.3">
      <c r="B169" s="146"/>
      <c r="C169" s="147"/>
      <c r="D169" s="147"/>
      <c r="E169" s="148" t="s">
        <v>203</v>
      </c>
      <c r="F169" s="208" t="s">
        <v>412</v>
      </c>
      <c r="G169" s="209"/>
      <c r="H169" s="209"/>
      <c r="I169" s="209"/>
      <c r="J169" s="147"/>
      <c r="K169" s="149">
        <v>8.5950000000000006</v>
      </c>
      <c r="L169" s="147"/>
      <c r="M169" s="147"/>
      <c r="N169" s="147"/>
      <c r="O169" s="147"/>
      <c r="P169" s="147"/>
      <c r="Q169" s="147"/>
      <c r="R169" s="150"/>
      <c r="T169" s="151"/>
      <c r="U169" s="147"/>
      <c r="V169" s="147"/>
      <c r="W169" s="147"/>
      <c r="X169" s="147"/>
      <c r="Y169" s="147"/>
      <c r="Z169" s="147"/>
      <c r="AA169" s="152"/>
      <c r="AT169" s="153" t="s">
        <v>143</v>
      </c>
      <c r="AU169" s="153" t="s">
        <v>20</v>
      </c>
      <c r="AV169" s="10" t="s">
        <v>105</v>
      </c>
      <c r="AW169" s="10" t="s">
        <v>32</v>
      </c>
      <c r="AX169" s="10" t="s">
        <v>74</v>
      </c>
      <c r="AY169" s="153" t="s">
        <v>136</v>
      </c>
    </row>
    <row r="170" spans="2:65" s="10" customFormat="1" ht="22.5" customHeight="1" x14ac:dyDescent="0.3">
      <c r="B170" s="146"/>
      <c r="C170" s="147"/>
      <c r="D170" s="147"/>
      <c r="E170" s="148" t="s">
        <v>413</v>
      </c>
      <c r="F170" s="208" t="s">
        <v>414</v>
      </c>
      <c r="G170" s="209"/>
      <c r="H170" s="209"/>
      <c r="I170" s="209"/>
      <c r="J170" s="147"/>
      <c r="K170" s="149">
        <v>36.945</v>
      </c>
      <c r="L170" s="147"/>
      <c r="M170" s="147"/>
      <c r="N170" s="147"/>
      <c r="O170" s="147"/>
      <c r="P170" s="147"/>
      <c r="Q170" s="147"/>
      <c r="R170" s="150"/>
      <c r="T170" s="151"/>
      <c r="U170" s="147"/>
      <c r="V170" s="147"/>
      <c r="W170" s="147"/>
      <c r="X170" s="147"/>
      <c r="Y170" s="147"/>
      <c r="Z170" s="147"/>
      <c r="AA170" s="152"/>
      <c r="AT170" s="153" t="s">
        <v>143</v>
      </c>
      <c r="AU170" s="153" t="s">
        <v>20</v>
      </c>
      <c r="AV170" s="10" t="s">
        <v>105</v>
      </c>
      <c r="AW170" s="10" t="s">
        <v>32</v>
      </c>
      <c r="AX170" s="10" t="s">
        <v>20</v>
      </c>
      <c r="AY170" s="153" t="s">
        <v>136</v>
      </c>
    </row>
    <row r="171" spans="2:65" s="1" customFormat="1" ht="31.5" customHeight="1" x14ac:dyDescent="0.3">
      <c r="B171" s="128"/>
      <c r="C171" s="129" t="s">
        <v>194</v>
      </c>
      <c r="D171" s="129" t="s">
        <v>137</v>
      </c>
      <c r="E171" s="130" t="s">
        <v>415</v>
      </c>
      <c r="F171" s="210" t="s">
        <v>416</v>
      </c>
      <c r="G171" s="211"/>
      <c r="H171" s="211"/>
      <c r="I171" s="211"/>
      <c r="J171" s="131" t="s">
        <v>150</v>
      </c>
      <c r="K171" s="132">
        <v>804.9</v>
      </c>
      <c r="L171" s="212">
        <v>0</v>
      </c>
      <c r="M171" s="211"/>
      <c r="N171" s="212">
        <f>ROUND(L171*K171,2)</f>
        <v>0</v>
      </c>
      <c r="O171" s="211"/>
      <c r="P171" s="211"/>
      <c r="Q171" s="211"/>
      <c r="R171" s="133"/>
      <c r="T171" s="134" t="s">
        <v>3</v>
      </c>
      <c r="U171" s="37" t="s">
        <v>39</v>
      </c>
      <c r="V171" s="135">
        <v>0</v>
      </c>
      <c r="W171" s="135">
        <f>V171*K171</f>
        <v>0</v>
      </c>
      <c r="X171" s="135">
        <v>0</v>
      </c>
      <c r="Y171" s="135">
        <f>X171*K171</f>
        <v>0</v>
      </c>
      <c r="Z171" s="135">
        <v>0</v>
      </c>
      <c r="AA171" s="136">
        <f>Z171*K171</f>
        <v>0</v>
      </c>
      <c r="AR171" s="14" t="s">
        <v>135</v>
      </c>
      <c r="AT171" s="14" t="s">
        <v>137</v>
      </c>
      <c r="AU171" s="14" t="s">
        <v>20</v>
      </c>
      <c r="AY171" s="14" t="s">
        <v>136</v>
      </c>
      <c r="BE171" s="137">
        <f>IF(U171="základní",N171,0)</f>
        <v>0</v>
      </c>
      <c r="BF171" s="137">
        <f>IF(U171="snížená",N171,0)</f>
        <v>0</v>
      </c>
      <c r="BG171" s="137">
        <f>IF(U171="zákl. přenesená",N171,0)</f>
        <v>0</v>
      </c>
      <c r="BH171" s="137">
        <f>IF(U171="sníž. přenesená",N171,0)</f>
        <v>0</v>
      </c>
      <c r="BI171" s="137">
        <f>IF(U171="nulová",N171,0)</f>
        <v>0</v>
      </c>
      <c r="BJ171" s="14" t="s">
        <v>20</v>
      </c>
      <c r="BK171" s="137">
        <f>ROUND(L171*K171,2)</f>
        <v>0</v>
      </c>
      <c r="BL171" s="14" t="s">
        <v>135</v>
      </c>
      <c r="BM171" s="14" t="s">
        <v>417</v>
      </c>
    </row>
    <row r="172" spans="2:65" s="9" customFormat="1" ht="22.5" customHeight="1" x14ac:dyDescent="0.3">
      <c r="B172" s="138"/>
      <c r="C172" s="139"/>
      <c r="D172" s="139"/>
      <c r="E172" s="140" t="s">
        <v>3</v>
      </c>
      <c r="F172" s="213" t="s">
        <v>418</v>
      </c>
      <c r="G172" s="214"/>
      <c r="H172" s="214"/>
      <c r="I172" s="214"/>
      <c r="J172" s="139"/>
      <c r="K172" s="141" t="s">
        <v>3</v>
      </c>
      <c r="L172" s="139"/>
      <c r="M172" s="139"/>
      <c r="N172" s="139"/>
      <c r="O172" s="139"/>
      <c r="P172" s="139"/>
      <c r="Q172" s="139"/>
      <c r="R172" s="142"/>
      <c r="T172" s="143"/>
      <c r="U172" s="139"/>
      <c r="V172" s="139"/>
      <c r="W172" s="139"/>
      <c r="X172" s="139"/>
      <c r="Y172" s="139"/>
      <c r="Z172" s="139"/>
      <c r="AA172" s="144"/>
      <c r="AT172" s="145" t="s">
        <v>143</v>
      </c>
      <c r="AU172" s="145" t="s">
        <v>20</v>
      </c>
      <c r="AV172" s="9" t="s">
        <v>20</v>
      </c>
      <c r="AW172" s="9" t="s">
        <v>32</v>
      </c>
      <c r="AX172" s="9" t="s">
        <v>74</v>
      </c>
      <c r="AY172" s="145" t="s">
        <v>136</v>
      </c>
    </row>
    <row r="173" spans="2:65" s="9" customFormat="1" ht="22.5" customHeight="1" x14ac:dyDescent="0.3">
      <c r="B173" s="138"/>
      <c r="C173" s="139"/>
      <c r="D173" s="139"/>
      <c r="E173" s="140" t="s">
        <v>3</v>
      </c>
      <c r="F173" s="215" t="s">
        <v>419</v>
      </c>
      <c r="G173" s="214"/>
      <c r="H173" s="214"/>
      <c r="I173" s="214"/>
      <c r="J173" s="139"/>
      <c r="K173" s="141" t="s">
        <v>3</v>
      </c>
      <c r="L173" s="139"/>
      <c r="M173" s="139"/>
      <c r="N173" s="139"/>
      <c r="O173" s="139"/>
      <c r="P173" s="139"/>
      <c r="Q173" s="139"/>
      <c r="R173" s="142"/>
      <c r="T173" s="143"/>
      <c r="U173" s="139"/>
      <c r="V173" s="139"/>
      <c r="W173" s="139"/>
      <c r="X173" s="139"/>
      <c r="Y173" s="139"/>
      <c r="Z173" s="139"/>
      <c r="AA173" s="144"/>
      <c r="AT173" s="145" t="s">
        <v>143</v>
      </c>
      <c r="AU173" s="145" t="s">
        <v>20</v>
      </c>
      <c r="AV173" s="9" t="s">
        <v>20</v>
      </c>
      <c r="AW173" s="9" t="s">
        <v>32</v>
      </c>
      <c r="AX173" s="9" t="s">
        <v>74</v>
      </c>
      <c r="AY173" s="145" t="s">
        <v>136</v>
      </c>
    </row>
    <row r="174" spans="2:65" s="9" customFormat="1" ht="22.5" customHeight="1" x14ac:dyDescent="0.3">
      <c r="B174" s="138"/>
      <c r="C174" s="139"/>
      <c r="D174" s="139"/>
      <c r="E174" s="140" t="s">
        <v>3</v>
      </c>
      <c r="F174" s="215" t="s">
        <v>420</v>
      </c>
      <c r="G174" s="214"/>
      <c r="H174" s="214"/>
      <c r="I174" s="214"/>
      <c r="J174" s="139"/>
      <c r="K174" s="141" t="s">
        <v>3</v>
      </c>
      <c r="L174" s="139"/>
      <c r="M174" s="139"/>
      <c r="N174" s="139"/>
      <c r="O174" s="139"/>
      <c r="P174" s="139"/>
      <c r="Q174" s="139"/>
      <c r="R174" s="142"/>
      <c r="T174" s="143"/>
      <c r="U174" s="139"/>
      <c r="V174" s="139"/>
      <c r="W174" s="139"/>
      <c r="X174" s="139"/>
      <c r="Y174" s="139"/>
      <c r="Z174" s="139"/>
      <c r="AA174" s="144"/>
      <c r="AT174" s="145" t="s">
        <v>143</v>
      </c>
      <c r="AU174" s="145" t="s">
        <v>20</v>
      </c>
      <c r="AV174" s="9" t="s">
        <v>20</v>
      </c>
      <c r="AW174" s="9" t="s">
        <v>32</v>
      </c>
      <c r="AX174" s="9" t="s">
        <v>74</v>
      </c>
      <c r="AY174" s="145" t="s">
        <v>136</v>
      </c>
    </row>
    <row r="175" spans="2:65" s="10" customFormat="1" ht="22.5" customHeight="1" x14ac:dyDescent="0.3">
      <c r="B175" s="146"/>
      <c r="C175" s="147"/>
      <c r="D175" s="147"/>
      <c r="E175" s="148" t="s">
        <v>212</v>
      </c>
      <c r="F175" s="208" t="s">
        <v>421</v>
      </c>
      <c r="G175" s="209"/>
      <c r="H175" s="209"/>
      <c r="I175" s="209"/>
      <c r="J175" s="147"/>
      <c r="K175" s="149">
        <v>505.21499999999997</v>
      </c>
      <c r="L175" s="147"/>
      <c r="M175" s="147"/>
      <c r="N175" s="147"/>
      <c r="O175" s="147"/>
      <c r="P175" s="147"/>
      <c r="Q175" s="147"/>
      <c r="R175" s="150"/>
      <c r="T175" s="151"/>
      <c r="U175" s="147"/>
      <c r="V175" s="147"/>
      <c r="W175" s="147"/>
      <c r="X175" s="147"/>
      <c r="Y175" s="147"/>
      <c r="Z175" s="147"/>
      <c r="AA175" s="152"/>
      <c r="AT175" s="153" t="s">
        <v>143</v>
      </c>
      <c r="AU175" s="153" t="s">
        <v>20</v>
      </c>
      <c r="AV175" s="10" t="s">
        <v>105</v>
      </c>
      <c r="AW175" s="10" t="s">
        <v>32</v>
      </c>
      <c r="AX175" s="10" t="s">
        <v>74</v>
      </c>
      <c r="AY175" s="153" t="s">
        <v>136</v>
      </c>
    </row>
    <row r="176" spans="2:65" s="9" customFormat="1" ht="22.5" customHeight="1" x14ac:dyDescent="0.3">
      <c r="B176" s="138"/>
      <c r="C176" s="139"/>
      <c r="D176" s="139"/>
      <c r="E176" s="140" t="s">
        <v>3</v>
      </c>
      <c r="F176" s="215" t="s">
        <v>422</v>
      </c>
      <c r="G176" s="214"/>
      <c r="H176" s="214"/>
      <c r="I176" s="214"/>
      <c r="J176" s="139"/>
      <c r="K176" s="141" t="s">
        <v>3</v>
      </c>
      <c r="L176" s="139"/>
      <c r="M176" s="139"/>
      <c r="N176" s="139"/>
      <c r="O176" s="139"/>
      <c r="P176" s="139"/>
      <c r="Q176" s="139"/>
      <c r="R176" s="142"/>
      <c r="T176" s="143"/>
      <c r="U176" s="139"/>
      <c r="V176" s="139"/>
      <c r="W176" s="139"/>
      <c r="X176" s="139"/>
      <c r="Y176" s="139"/>
      <c r="Z176" s="139"/>
      <c r="AA176" s="144"/>
      <c r="AT176" s="145" t="s">
        <v>143</v>
      </c>
      <c r="AU176" s="145" t="s">
        <v>20</v>
      </c>
      <c r="AV176" s="9" t="s">
        <v>20</v>
      </c>
      <c r="AW176" s="9" t="s">
        <v>32</v>
      </c>
      <c r="AX176" s="9" t="s">
        <v>74</v>
      </c>
      <c r="AY176" s="145" t="s">
        <v>136</v>
      </c>
    </row>
    <row r="177" spans="2:65" s="9" customFormat="1" ht="22.5" customHeight="1" x14ac:dyDescent="0.3">
      <c r="B177" s="138"/>
      <c r="C177" s="139"/>
      <c r="D177" s="139"/>
      <c r="E177" s="140" t="s">
        <v>3</v>
      </c>
      <c r="F177" s="215" t="s">
        <v>423</v>
      </c>
      <c r="G177" s="214"/>
      <c r="H177" s="214"/>
      <c r="I177" s="214"/>
      <c r="J177" s="139"/>
      <c r="K177" s="141" t="s">
        <v>3</v>
      </c>
      <c r="L177" s="139"/>
      <c r="M177" s="139"/>
      <c r="N177" s="139"/>
      <c r="O177" s="139"/>
      <c r="P177" s="139"/>
      <c r="Q177" s="139"/>
      <c r="R177" s="142"/>
      <c r="T177" s="143"/>
      <c r="U177" s="139"/>
      <c r="V177" s="139"/>
      <c r="W177" s="139"/>
      <c r="X177" s="139"/>
      <c r="Y177" s="139"/>
      <c r="Z177" s="139"/>
      <c r="AA177" s="144"/>
      <c r="AT177" s="145" t="s">
        <v>143</v>
      </c>
      <c r="AU177" s="145" t="s">
        <v>20</v>
      </c>
      <c r="AV177" s="9" t="s">
        <v>20</v>
      </c>
      <c r="AW177" s="9" t="s">
        <v>32</v>
      </c>
      <c r="AX177" s="9" t="s">
        <v>74</v>
      </c>
      <c r="AY177" s="145" t="s">
        <v>136</v>
      </c>
    </row>
    <row r="178" spans="2:65" s="10" customFormat="1" ht="22.5" customHeight="1" x14ac:dyDescent="0.3">
      <c r="B178" s="146"/>
      <c r="C178" s="147"/>
      <c r="D178" s="147"/>
      <c r="E178" s="148" t="s">
        <v>214</v>
      </c>
      <c r="F178" s="208" t="s">
        <v>424</v>
      </c>
      <c r="G178" s="209"/>
      <c r="H178" s="209"/>
      <c r="I178" s="209"/>
      <c r="J178" s="147"/>
      <c r="K178" s="149">
        <v>299.685</v>
      </c>
      <c r="L178" s="147"/>
      <c r="M178" s="147"/>
      <c r="N178" s="147"/>
      <c r="O178" s="147"/>
      <c r="P178" s="147"/>
      <c r="Q178" s="147"/>
      <c r="R178" s="150"/>
      <c r="T178" s="151"/>
      <c r="U178" s="147"/>
      <c r="V178" s="147"/>
      <c r="W178" s="147"/>
      <c r="X178" s="147"/>
      <c r="Y178" s="147"/>
      <c r="Z178" s="147"/>
      <c r="AA178" s="152"/>
      <c r="AT178" s="153" t="s">
        <v>143</v>
      </c>
      <c r="AU178" s="153" t="s">
        <v>20</v>
      </c>
      <c r="AV178" s="10" t="s">
        <v>105</v>
      </c>
      <c r="AW178" s="10" t="s">
        <v>32</v>
      </c>
      <c r="AX178" s="10" t="s">
        <v>74</v>
      </c>
      <c r="AY178" s="153" t="s">
        <v>136</v>
      </c>
    </row>
    <row r="179" spans="2:65" s="10" customFormat="1" ht="22.5" customHeight="1" x14ac:dyDescent="0.3">
      <c r="B179" s="146"/>
      <c r="C179" s="147"/>
      <c r="D179" s="147"/>
      <c r="E179" s="148" t="s">
        <v>425</v>
      </c>
      <c r="F179" s="208" t="s">
        <v>426</v>
      </c>
      <c r="G179" s="209"/>
      <c r="H179" s="209"/>
      <c r="I179" s="209"/>
      <c r="J179" s="147"/>
      <c r="K179" s="149">
        <v>804.9</v>
      </c>
      <c r="L179" s="147"/>
      <c r="M179" s="147"/>
      <c r="N179" s="147"/>
      <c r="O179" s="147"/>
      <c r="P179" s="147"/>
      <c r="Q179" s="147"/>
      <c r="R179" s="150"/>
      <c r="T179" s="151"/>
      <c r="U179" s="147"/>
      <c r="V179" s="147"/>
      <c r="W179" s="147"/>
      <c r="X179" s="147"/>
      <c r="Y179" s="147"/>
      <c r="Z179" s="147"/>
      <c r="AA179" s="152"/>
      <c r="AT179" s="153" t="s">
        <v>143</v>
      </c>
      <c r="AU179" s="153" t="s">
        <v>20</v>
      </c>
      <c r="AV179" s="10" t="s">
        <v>105</v>
      </c>
      <c r="AW179" s="10" t="s">
        <v>32</v>
      </c>
      <c r="AX179" s="10" t="s">
        <v>20</v>
      </c>
      <c r="AY179" s="153" t="s">
        <v>136</v>
      </c>
    </row>
    <row r="180" spans="2:65" s="1" customFormat="1" ht="31.5" customHeight="1" x14ac:dyDescent="0.3">
      <c r="B180" s="128"/>
      <c r="C180" s="129" t="s">
        <v>205</v>
      </c>
      <c r="D180" s="129" t="s">
        <v>137</v>
      </c>
      <c r="E180" s="130" t="s">
        <v>427</v>
      </c>
      <c r="F180" s="210" t="s">
        <v>428</v>
      </c>
      <c r="G180" s="211"/>
      <c r="H180" s="211"/>
      <c r="I180" s="211"/>
      <c r="J180" s="131" t="s">
        <v>150</v>
      </c>
      <c r="K180" s="132">
        <v>81.75</v>
      </c>
      <c r="L180" s="212">
        <v>0</v>
      </c>
      <c r="M180" s="211"/>
      <c r="N180" s="212">
        <f>ROUND(L180*K180,2)</f>
        <v>0</v>
      </c>
      <c r="O180" s="211"/>
      <c r="P180" s="211"/>
      <c r="Q180" s="211"/>
      <c r="R180" s="133"/>
      <c r="T180" s="134" t="s">
        <v>3</v>
      </c>
      <c r="U180" s="37" t="s">
        <v>39</v>
      </c>
      <c r="V180" s="135">
        <v>0</v>
      </c>
      <c r="W180" s="135">
        <f>V180*K180</f>
        <v>0</v>
      </c>
      <c r="X180" s="135">
        <v>0</v>
      </c>
      <c r="Y180" s="135">
        <f>X180*K180</f>
        <v>0</v>
      </c>
      <c r="Z180" s="135">
        <v>0</v>
      </c>
      <c r="AA180" s="136">
        <f>Z180*K180</f>
        <v>0</v>
      </c>
      <c r="AR180" s="14" t="s">
        <v>135</v>
      </c>
      <c r="AT180" s="14" t="s">
        <v>137</v>
      </c>
      <c r="AU180" s="14" t="s">
        <v>20</v>
      </c>
      <c r="AY180" s="14" t="s">
        <v>136</v>
      </c>
      <c r="BE180" s="137">
        <f>IF(U180="základní",N180,0)</f>
        <v>0</v>
      </c>
      <c r="BF180" s="137">
        <f>IF(U180="snížená",N180,0)</f>
        <v>0</v>
      </c>
      <c r="BG180" s="137">
        <f>IF(U180="zákl. přenesená",N180,0)</f>
        <v>0</v>
      </c>
      <c r="BH180" s="137">
        <f>IF(U180="sníž. přenesená",N180,0)</f>
        <v>0</v>
      </c>
      <c r="BI180" s="137">
        <f>IF(U180="nulová",N180,0)</f>
        <v>0</v>
      </c>
      <c r="BJ180" s="14" t="s">
        <v>20</v>
      </c>
      <c r="BK180" s="137">
        <f>ROUND(L180*K180,2)</f>
        <v>0</v>
      </c>
      <c r="BL180" s="14" t="s">
        <v>135</v>
      </c>
      <c r="BM180" s="14" t="s">
        <v>429</v>
      </c>
    </row>
    <row r="181" spans="2:65" s="9" customFormat="1" ht="31.5" customHeight="1" x14ac:dyDescent="0.3">
      <c r="B181" s="138"/>
      <c r="C181" s="139"/>
      <c r="D181" s="139"/>
      <c r="E181" s="140" t="s">
        <v>3</v>
      </c>
      <c r="F181" s="213" t="s">
        <v>430</v>
      </c>
      <c r="G181" s="214"/>
      <c r="H181" s="214"/>
      <c r="I181" s="214"/>
      <c r="J181" s="139"/>
      <c r="K181" s="141" t="s">
        <v>3</v>
      </c>
      <c r="L181" s="139"/>
      <c r="M181" s="139"/>
      <c r="N181" s="139"/>
      <c r="O181" s="139"/>
      <c r="P181" s="139"/>
      <c r="Q181" s="139"/>
      <c r="R181" s="142"/>
      <c r="T181" s="143"/>
      <c r="U181" s="139"/>
      <c r="V181" s="139"/>
      <c r="W181" s="139"/>
      <c r="X181" s="139"/>
      <c r="Y181" s="139"/>
      <c r="Z181" s="139"/>
      <c r="AA181" s="144"/>
      <c r="AT181" s="145" t="s">
        <v>143</v>
      </c>
      <c r="AU181" s="145" t="s">
        <v>20</v>
      </c>
      <c r="AV181" s="9" t="s">
        <v>20</v>
      </c>
      <c r="AW181" s="9" t="s">
        <v>32</v>
      </c>
      <c r="AX181" s="9" t="s">
        <v>74</v>
      </c>
      <c r="AY181" s="145" t="s">
        <v>136</v>
      </c>
    </row>
    <row r="182" spans="2:65" s="9" customFormat="1" ht="22.5" customHeight="1" x14ac:dyDescent="0.3">
      <c r="B182" s="138"/>
      <c r="C182" s="139"/>
      <c r="D182" s="139"/>
      <c r="E182" s="140" t="s">
        <v>3</v>
      </c>
      <c r="F182" s="215" t="s">
        <v>358</v>
      </c>
      <c r="G182" s="214"/>
      <c r="H182" s="214"/>
      <c r="I182" s="214"/>
      <c r="J182" s="139"/>
      <c r="K182" s="141" t="s">
        <v>3</v>
      </c>
      <c r="L182" s="139"/>
      <c r="M182" s="139"/>
      <c r="N182" s="139"/>
      <c r="O182" s="139"/>
      <c r="P182" s="139"/>
      <c r="Q182" s="139"/>
      <c r="R182" s="142"/>
      <c r="T182" s="143"/>
      <c r="U182" s="139"/>
      <c r="V182" s="139"/>
      <c r="W182" s="139"/>
      <c r="X182" s="139"/>
      <c r="Y182" s="139"/>
      <c r="Z182" s="139"/>
      <c r="AA182" s="144"/>
      <c r="AT182" s="145" t="s">
        <v>143</v>
      </c>
      <c r="AU182" s="145" t="s">
        <v>20</v>
      </c>
      <c r="AV182" s="9" t="s">
        <v>20</v>
      </c>
      <c r="AW182" s="9" t="s">
        <v>32</v>
      </c>
      <c r="AX182" s="9" t="s">
        <v>74</v>
      </c>
      <c r="AY182" s="145" t="s">
        <v>136</v>
      </c>
    </row>
    <row r="183" spans="2:65" s="9" customFormat="1" ht="22.5" customHeight="1" x14ac:dyDescent="0.3">
      <c r="B183" s="138"/>
      <c r="C183" s="139"/>
      <c r="D183" s="139"/>
      <c r="E183" s="140" t="s">
        <v>3</v>
      </c>
      <c r="F183" s="215" t="s">
        <v>169</v>
      </c>
      <c r="G183" s="214"/>
      <c r="H183" s="214"/>
      <c r="I183" s="214"/>
      <c r="J183" s="139"/>
      <c r="K183" s="141" t="s">
        <v>3</v>
      </c>
      <c r="L183" s="139"/>
      <c r="M183" s="139"/>
      <c r="N183" s="139"/>
      <c r="O183" s="139"/>
      <c r="P183" s="139"/>
      <c r="Q183" s="139"/>
      <c r="R183" s="142"/>
      <c r="T183" s="143"/>
      <c r="U183" s="139"/>
      <c r="V183" s="139"/>
      <c r="W183" s="139"/>
      <c r="X183" s="139"/>
      <c r="Y183" s="139"/>
      <c r="Z183" s="139"/>
      <c r="AA183" s="144"/>
      <c r="AT183" s="145" t="s">
        <v>143</v>
      </c>
      <c r="AU183" s="145" t="s">
        <v>20</v>
      </c>
      <c r="AV183" s="9" t="s">
        <v>20</v>
      </c>
      <c r="AW183" s="9" t="s">
        <v>32</v>
      </c>
      <c r="AX183" s="9" t="s">
        <v>74</v>
      </c>
      <c r="AY183" s="145" t="s">
        <v>136</v>
      </c>
    </row>
    <row r="184" spans="2:65" s="9" customFormat="1" ht="22.5" customHeight="1" x14ac:dyDescent="0.3">
      <c r="B184" s="138"/>
      <c r="C184" s="139"/>
      <c r="D184" s="139"/>
      <c r="E184" s="140" t="s">
        <v>3</v>
      </c>
      <c r="F184" s="215" t="s">
        <v>431</v>
      </c>
      <c r="G184" s="214"/>
      <c r="H184" s="214"/>
      <c r="I184" s="214"/>
      <c r="J184" s="139"/>
      <c r="K184" s="141" t="s">
        <v>3</v>
      </c>
      <c r="L184" s="139"/>
      <c r="M184" s="139"/>
      <c r="N184" s="139"/>
      <c r="O184" s="139"/>
      <c r="P184" s="139"/>
      <c r="Q184" s="139"/>
      <c r="R184" s="142"/>
      <c r="T184" s="143"/>
      <c r="U184" s="139"/>
      <c r="V184" s="139"/>
      <c r="W184" s="139"/>
      <c r="X184" s="139"/>
      <c r="Y184" s="139"/>
      <c r="Z184" s="139"/>
      <c r="AA184" s="144"/>
      <c r="AT184" s="145" t="s">
        <v>143</v>
      </c>
      <c r="AU184" s="145" t="s">
        <v>20</v>
      </c>
      <c r="AV184" s="9" t="s">
        <v>20</v>
      </c>
      <c r="AW184" s="9" t="s">
        <v>32</v>
      </c>
      <c r="AX184" s="9" t="s">
        <v>74</v>
      </c>
      <c r="AY184" s="145" t="s">
        <v>136</v>
      </c>
    </row>
    <row r="185" spans="2:65" s="9" customFormat="1" ht="22.5" customHeight="1" x14ac:dyDescent="0.3">
      <c r="B185" s="138"/>
      <c r="C185" s="139"/>
      <c r="D185" s="139"/>
      <c r="E185" s="140" t="s">
        <v>3</v>
      </c>
      <c r="F185" s="215" t="s">
        <v>369</v>
      </c>
      <c r="G185" s="214"/>
      <c r="H185" s="214"/>
      <c r="I185" s="214"/>
      <c r="J185" s="139"/>
      <c r="K185" s="141" t="s">
        <v>3</v>
      </c>
      <c r="L185" s="139"/>
      <c r="M185" s="139"/>
      <c r="N185" s="139"/>
      <c r="O185" s="139"/>
      <c r="P185" s="139"/>
      <c r="Q185" s="139"/>
      <c r="R185" s="142"/>
      <c r="T185" s="143"/>
      <c r="U185" s="139"/>
      <c r="V185" s="139"/>
      <c r="W185" s="139"/>
      <c r="X185" s="139"/>
      <c r="Y185" s="139"/>
      <c r="Z185" s="139"/>
      <c r="AA185" s="144"/>
      <c r="AT185" s="145" t="s">
        <v>143</v>
      </c>
      <c r="AU185" s="145" t="s">
        <v>20</v>
      </c>
      <c r="AV185" s="9" t="s">
        <v>20</v>
      </c>
      <c r="AW185" s="9" t="s">
        <v>32</v>
      </c>
      <c r="AX185" s="9" t="s">
        <v>74</v>
      </c>
      <c r="AY185" s="145" t="s">
        <v>136</v>
      </c>
    </row>
    <row r="186" spans="2:65" s="10" customFormat="1" ht="22.5" customHeight="1" x14ac:dyDescent="0.3">
      <c r="B186" s="146"/>
      <c r="C186" s="147"/>
      <c r="D186" s="147"/>
      <c r="E186" s="148" t="s">
        <v>221</v>
      </c>
      <c r="F186" s="208" t="s">
        <v>432</v>
      </c>
      <c r="G186" s="209"/>
      <c r="H186" s="209"/>
      <c r="I186" s="209"/>
      <c r="J186" s="147"/>
      <c r="K186" s="149">
        <v>26.25</v>
      </c>
      <c r="L186" s="147"/>
      <c r="M186" s="147"/>
      <c r="N186" s="147"/>
      <c r="O186" s="147"/>
      <c r="P186" s="147"/>
      <c r="Q186" s="147"/>
      <c r="R186" s="150"/>
      <c r="T186" s="151"/>
      <c r="U186" s="147"/>
      <c r="V186" s="147"/>
      <c r="W186" s="147"/>
      <c r="X186" s="147"/>
      <c r="Y186" s="147"/>
      <c r="Z186" s="147"/>
      <c r="AA186" s="152"/>
      <c r="AT186" s="153" t="s">
        <v>143</v>
      </c>
      <c r="AU186" s="153" t="s">
        <v>20</v>
      </c>
      <c r="AV186" s="10" t="s">
        <v>105</v>
      </c>
      <c r="AW186" s="10" t="s">
        <v>32</v>
      </c>
      <c r="AX186" s="10" t="s">
        <v>74</v>
      </c>
      <c r="AY186" s="153" t="s">
        <v>136</v>
      </c>
    </row>
    <row r="187" spans="2:65" s="10" customFormat="1" ht="22.5" customHeight="1" x14ac:dyDescent="0.3">
      <c r="B187" s="146"/>
      <c r="C187" s="147"/>
      <c r="D187" s="147"/>
      <c r="E187" s="148" t="s">
        <v>222</v>
      </c>
      <c r="F187" s="208" t="s">
        <v>433</v>
      </c>
      <c r="G187" s="209"/>
      <c r="H187" s="209"/>
      <c r="I187" s="209"/>
      <c r="J187" s="147"/>
      <c r="K187" s="149">
        <v>55.5</v>
      </c>
      <c r="L187" s="147"/>
      <c r="M187" s="147"/>
      <c r="N187" s="147"/>
      <c r="O187" s="147"/>
      <c r="P187" s="147"/>
      <c r="Q187" s="147"/>
      <c r="R187" s="150"/>
      <c r="T187" s="151"/>
      <c r="U187" s="147"/>
      <c r="V187" s="147"/>
      <c r="W187" s="147"/>
      <c r="X187" s="147"/>
      <c r="Y187" s="147"/>
      <c r="Z187" s="147"/>
      <c r="AA187" s="152"/>
      <c r="AT187" s="153" t="s">
        <v>143</v>
      </c>
      <c r="AU187" s="153" t="s">
        <v>20</v>
      </c>
      <c r="AV187" s="10" t="s">
        <v>105</v>
      </c>
      <c r="AW187" s="10" t="s">
        <v>32</v>
      </c>
      <c r="AX187" s="10" t="s">
        <v>74</v>
      </c>
      <c r="AY187" s="153" t="s">
        <v>136</v>
      </c>
    </row>
    <row r="188" spans="2:65" s="10" customFormat="1" ht="22.5" customHeight="1" x14ac:dyDescent="0.3">
      <c r="B188" s="146"/>
      <c r="C188" s="147"/>
      <c r="D188" s="147"/>
      <c r="E188" s="148" t="s">
        <v>434</v>
      </c>
      <c r="F188" s="208" t="s">
        <v>435</v>
      </c>
      <c r="G188" s="209"/>
      <c r="H188" s="209"/>
      <c r="I188" s="209"/>
      <c r="J188" s="147"/>
      <c r="K188" s="149">
        <v>81.75</v>
      </c>
      <c r="L188" s="147"/>
      <c r="M188" s="147"/>
      <c r="N188" s="147"/>
      <c r="O188" s="147"/>
      <c r="P188" s="147"/>
      <c r="Q188" s="147"/>
      <c r="R188" s="150"/>
      <c r="T188" s="151"/>
      <c r="U188" s="147"/>
      <c r="V188" s="147"/>
      <c r="W188" s="147"/>
      <c r="X188" s="147"/>
      <c r="Y188" s="147"/>
      <c r="Z188" s="147"/>
      <c r="AA188" s="152"/>
      <c r="AT188" s="153" t="s">
        <v>143</v>
      </c>
      <c r="AU188" s="153" t="s">
        <v>20</v>
      </c>
      <c r="AV188" s="10" t="s">
        <v>105</v>
      </c>
      <c r="AW188" s="10" t="s">
        <v>32</v>
      </c>
      <c r="AX188" s="10" t="s">
        <v>20</v>
      </c>
      <c r="AY188" s="153" t="s">
        <v>136</v>
      </c>
    </row>
    <row r="189" spans="2:65" s="1" customFormat="1" ht="31.5" customHeight="1" x14ac:dyDescent="0.3">
      <c r="B189" s="128"/>
      <c r="C189" s="129" t="s">
        <v>309</v>
      </c>
      <c r="D189" s="129" t="s">
        <v>137</v>
      </c>
      <c r="E189" s="130" t="s">
        <v>436</v>
      </c>
      <c r="F189" s="210" t="s">
        <v>437</v>
      </c>
      <c r="G189" s="211"/>
      <c r="H189" s="211"/>
      <c r="I189" s="211"/>
      <c r="J189" s="131" t="s">
        <v>166</v>
      </c>
      <c r="K189" s="132">
        <v>1272</v>
      </c>
      <c r="L189" s="212">
        <v>0</v>
      </c>
      <c r="M189" s="211"/>
      <c r="N189" s="212">
        <f>ROUND(L189*K189,2)</f>
        <v>0</v>
      </c>
      <c r="O189" s="211"/>
      <c r="P189" s="211"/>
      <c r="Q189" s="211"/>
      <c r="R189" s="133"/>
      <c r="T189" s="134" t="s">
        <v>3</v>
      </c>
      <c r="U189" s="37" t="s">
        <v>39</v>
      </c>
      <c r="V189" s="135">
        <v>0</v>
      </c>
      <c r="W189" s="135">
        <f>V189*K189</f>
        <v>0</v>
      </c>
      <c r="X189" s="135">
        <v>0</v>
      </c>
      <c r="Y189" s="135">
        <f>X189*K189</f>
        <v>0</v>
      </c>
      <c r="Z189" s="135">
        <v>0</v>
      </c>
      <c r="AA189" s="136">
        <f>Z189*K189</f>
        <v>0</v>
      </c>
      <c r="AR189" s="14" t="s">
        <v>135</v>
      </c>
      <c r="AT189" s="14" t="s">
        <v>137</v>
      </c>
      <c r="AU189" s="14" t="s">
        <v>20</v>
      </c>
      <c r="AY189" s="14" t="s">
        <v>136</v>
      </c>
      <c r="BE189" s="137">
        <f>IF(U189="základní",N189,0)</f>
        <v>0</v>
      </c>
      <c r="BF189" s="137">
        <f>IF(U189="snížená",N189,0)</f>
        <v>0</v>
      </c>
      <c r="BG189" s="137">
        <f>IF(U189="zákl. přenesená",N189,0)</f>
        <v>0</v>
      </c>
      <c r="BH189" s="137">
        <f>IF(U189="sníž. přenesená",N189,0)</f>
        <v>0</v>
      </c>
      <c r="BI189" s="137">
        <f>IF(U189="nulová",N189,0)</f>
        <v>0</v>
      </c>
      <c r="BJ189" s="14" t="s">
        <v>20</v>
      </c>
      <c r="BK189" s="137">
        <f>ROUND(L189*K189,2)</f>
        <v>0</v>
      </c>
      <c r="BL189" s="14" t="s">
        <v>135</v>
      </c>
      <c r="BM189" s="14" t="s">
        <v>438</v>
      </c>
    </row>
    <row r="190" spans="2:65" s="9" customFormat="1" ht="22.5" customHeight="1" x14ac:dyDescent="0.3">
      <c r="B190" s="138"/>
      <c r="C190" s="139"/>
      <c r="D190" s="139"/>
      <c r="E190" s="140" t="s">
        <v>3</v>
      </c>
      <c r="F190" s="213" t="s">
        <v>439</v>
      </c>
      <c r="G190" s="214"/>
      <c r="H190" s="214"/>
      <c r="I190" s="214"/>
      <c r="J190" s="139"/>
      <c r="K190" s="141" t="s">
        <v>3</v>
      </c>
      <c r="L190" s="139"/>
      <c r="M190" s="139"/>
      <c r="N190" s="139"/>
      <c r="O190" s="139"/>
      <c r="P190" s="139"/>
      <c r="Q190" s="139"/>
      <c r="R190" s="142"/>
      <c r="T190" s="143"/>
      <c r="U190" s="139"/>
      <c r="V190" s="139"/>
      <c r="W190" s="139"/>
      <c r="X190" s="139"/>
      <c r="Y190" s="139"/>
      <c r="Z190" s="139"/>
      <c r="AA190" s="144"/>
      <c r="AT190" s="145" t="s">
        <v>143</v>
      </c>
      <c r="AU190" s="145" t="s">
        <v>20</v>
      </c>
      <c r="AV190" s="9" t="s">
        <v>20</v>
      </c>
      <c r="AW190" s="9" t="s">
        <v>32</v>
      </c>
      <c r="AX190" s="9" t="s">
        <v>74</v>
      </c>
      <c r="AY190" s="145" t="s">
        <v>136</v>
      </c>
    </row>
    <row r="191" spans="2:65" s="9" customFormat="1" ht="22.5" customHeight="1" x14ac:dyDescent="0.3">
      <c r="B191" s="138"/>
      <c r="C191" s="139"/>
      <c r="D191" s="139"/>
      <c r="E191" s="140" t="s">
        <v>3</v>
      </c>
      <c r="F191" s="215" t="s">
        <v>358</v>
      </c>
      <c r="G191" s="214"/>
      <c r="H191" s="214"/>
      <c r="I191" s="214"/>
      <c r="J191" s="139"/>
      <c r="K191" s="141" t="s">
        <v>3</v>
      </c>
      <c r="L191" s="139"/>
      <c r="M191" s="139"/>
      <c r="N191" s="139"/>
      <c r="O191" s="139"/>
      <c r="P191" s="139"/>
      <c r="Q191" s="139"/>
      <c r="R191" s="142"/>
      <c r="T191" s="143"/>
      <c r="U191" s="139"/>
      <c r="V191" s="139"/>
      <c r="W191" s="139"/>
      <c r="X191" s="139"/>
      <c r="Y191" s="139"/>
      <c r="Z191" s="139"/>
      <c r="AA191" s="144"/>
      <c r="AT191" s="145" t="s">
        <v>143</v>
      </c>
      <c r="AU191" s="145" t="s">
        <v>20</v>
      </c>
      <c r="AV191" s="9" t="s">
        <v>20</v>
      </c>
      <c r="AW191" s="9" t="s">
        <v>32</v>
      </c>
      <c r="AX191" s="9" t="s">
        <v>74</v>
      </c>
      <c r="AY191" s="145" t="s">
        <v>136</v>
      </c>
    </row>
    <row r="192" spans="2:65" s="9" customFormat="1" ht="22.5" customHeight="1" x14ac:dyDescent="0.3">
      <c r="B192" s="138"/>
      <c r="C192" s="139"/>
      <c r="D192" s="139"/>
      <c r="E192" s="140" t="s">
        <v>3</v>
      </c>
      <c r="F192" s="215" t="s">
        <v>169</v>
      </c>
      <c r="G192" s="214"/>
      <c r="H192" s="214"/>
      <c r="I192" s="214"/>
      <c r="J192" s="139"/>
      <c r="K192" s="141" t="s">
        <v>3</v>
      </c>
      <c r="L192" s="139"/>
      <c r="M192" s="139"/>
      <c r="N192" s="139"/>
      <c r="O192" s="139"/>
      <c r="P192" s="139"/>
      <c r="Q192" s="139"/>
      <c r="R192" s="142"/>
      <c r="T192" s="143"/>
      <c r="U192" s="139"/>
      <c r="V192" s="139"/>
      <c r="W192" s="139"/>
      <c r="X192" s="139"/>
      <c r="Y192" s="139"/>
      <c r="Z192" s="139"/>
      <c r="AA192" s="144"/>
      <c r="AT192" s="145" t="s">
        <v>143</v>
      </c>
      <c r="AU192" s="145" t="s">
        <v>20</v>
      </c>
      <c r="AV192" s="9" t="s">
        <v>20</v>
      </c>
      <c r="AW192" s="9" t="s">
        <v>32</v>
      </c>
      <c r="AX192" s="9" t="s">
        <v>74</v>
      </c>
      <c r="AY192" s="145" t="s">
        <v>136</v>
      </c>
    </row>
    <row r="193" spans="2:65" s="9" customFormat="1" ht="22.5" customHeight="1" x14ac:dyDescent="0.3">
      <c r="B193" s="138"/>
      <c r="C193" s="139"/>
      <c r="D193" s="139"/>
      <c r="E193" s="140" t="s">
        <v>3</v>
      </c>
      <c r="F193" s="215" t="s">
        <v>440</v>
      </c>
      <c r="G193" s="214"/>
      <c r="H193" s="214"/>
      <c r="I193" s="214"/>
      <c r="J193" s="139"/>
      <c r="K193" s="141" t="s">
        <v>3</v>
      </c>
      <c r="L193" s="139"/>
      <c r="M193" s="139"/>
      <c r="N193" s="139"/>
      <c r="O193" s="139"/>
      <c r="P193" s="139"/>
      <c r="Q193" s="139"/>
      <c r="R193" s="142"/>
      <c r="T193" s="143"/>
      <c r="U193" s="139"/>
      <c r="V193" s="139"/>
      <c r="W193" s="139"/>
      <c r="X193" s="139"/>
      <c r="Y193" s="139"/>
      <c r="Z193" s="139"/>
      <c r="AA193" s="144"/>
      <c r="AT193" s="145" t="s">
        <v>143</v>
      </c>
      <c r="AU193" s="145" t="s">
        <v>20</v>
      </c>
      <c r="AV193" s="9" t="s">
        <v>20</v>
      </c>
      <c r="AW193" s="9" t="s">
        <v>32</v>
      </c>
      <c r="AX193" s="9" t="s">
        <v>74</v>
      </c>
      <c r="AY193" s="145" t="s">
        <v>136</v>
      </c>
    </row>
    <row r="194" spans="2:65" s="10" customFormat="1" ht="22.5" customHeight="1" x14ac:dyDescent="0.3">
      <c r="B194" s="146"/>
      <c r="C194" s="147"/>
      <c r="D194" s="147"/>
      <c r="E194" s="148" t="s">
        <v>227</v>
      </c>
      <c r="F194" s="208" t="s">
        <v>441</v>
      </c>
      <c r="G194" s="209"/>
      <c r="H194" s="209"/>
      <c r="I194" s="209"/>
      <c r="J194" s="147"/>
      <c r="K194" s="149">
        <v>1272</v>
      </c>
      <c r="L194" s="147"/>
      <c r="M194" s="147"/>
      <c r="N194" s="147"/>
      <c r="O194" s="147"/>
      <c r="P194" s="147"/>
      <c r="Q194" s="147"/>
      <c r="R194" s="150"/>
      <c r="T194" s="151"/>
      <c r="U194" s="147"/>
      <c r="V194" s="147"/>
      <c r="W194" s="147"/>
      <c r="X194" s="147"/>
      <c r="Y194" s="147"/>
      <c r="Z194" s="147"/>
      <c r="AA194" s="152"/>
      <c r="AT194" s="153" t="s">
        <v>143</v>
      </c>
      <c r="AU194" s="153" t="s">
        <v>20</v>
      </c>
      <c r="AV194" s="10" t="s">
        <v>105</v>
      </c>
      <c r="AW194" s="10" t="s">
        <v>32</v>
      </c>
      <c r="AX194" s="10" t="s">
        <v>74</v>
      </c>
      <c r="AY194" s="153" t="s">
        <v>136</v>
      </c>
    </row>
    <row r="195" spans="2:65" s="10" customFormat="1" ht="22.5" customHeight="1" x14ac:dyDescent="0.3">
      <c r="B195" s="146"/>
      <c r="C195" s="147"/>
      <c r="D195" s="147"/>
      <c r="E195" s="148" t="s">
        <v>228</v>
      </c>
      <c r="F195" s="208" t="s">
        <v>442</v>
      </c>
      <c r="G195" s="209"/>
      <c r="H195" s="209"/>
      <c r="I195" s="209"/>
      <c r="J195" s="147"/>
      <c r="K195" s="149">
        <v>1272</v>
      </c>
      <c r="L195" s="147"/>
      <c r="M195" s="147"/>
      <c r="N195" s="147"/>
      <c r="O195" s="147"/>
      <c r="P195" s="147"/>
      <c r="Q195" s="147"/>
      <c r="R195" s="150"/>
      <c r="T195" s="151"/>
      <c r="U195" s="147"/>
      <c r="V195" s="147"/>
      <c r="W195" s="147"/>
      <c r="X195" s="147"/>
      <c r="Y195" s="147"/>
      <c r="Z195" s="147"/>
      <c r="AA195" s="152"/>
      <c r="AT195" s="153" t="s">
        <v>143</v>
      </c>
      <c r="AU195" s="153" t="s">
        <v>20</v>
      </c>
      <c r="AV195" s="10" t="s">
        <v>105</v>
      </c>
      <c r="AW195" s="10" t="s">
        <v>32</v>
      </c>
      <c r="AX195" s="10" t="s">
        <v>20</v>
      </c>
      <c r="AY195" s="153" t="s">
        <v>136</v>
      </c>
    </row>
    <row r="196" spans="2:65" s="1" customFormat="1" ht="31.5" customHeight="1" x14ac:dyDescent="0.3">
      <c r="B196" s="128"/>
      <c r="C196" s="129" t="s">
        <v>25</v>
      </c>
      <c r="D196" s="129" t="s">
        <v>137</v>
      </c>
      <c r="E196" s="130" t="s">
        <v>443</v>
      </c>
      <c r="F196" s="210" t="s">
        <v>444</v>
      </c>
      <c r="G196" s="211"/>
      <c r="H196" s="211"/>
      <c r="I196" s="211"/>
      <c r="J196" s="131" t="s">
        <v>166</v>
      </c>
      <c r="K196" s="132">
        <v>1627</v>
      </c>
      <c r="L196" s="212">
        <v>0</v>
      </c>
      <c r="M196" s="211"/>
      <c r="N196" s="212">
        <f>ROUND(L196*K196,2)</f>
        <v>0</v>
      </c>
      <c r="O196" s="211"/>
      <c r="P196" s="211"/>
      <c r="Q196" s="211"/>
      <c r="R196" s="133"/>
      <c r="T196" s="134" t="s">
        <v>3</v>
      </c>
      <c r="U196" s="37" t="s">
        <v>39</v>
      </c>
      <c r="V196" s="135">
        <v>0</v>
      </c>
      <c r="W196" s="135">
        <f>V196*K196</f>
        <v>0</v>
      </c>
      <c r="X196" s="135">
        <v>0</v>
      </c>
      <c r="Y196" s="135">
        <f>X196*K196</f>
        <v>0</v>
      </c>
      <c r="Z196" s="135">
        <v>0</v>
      </c>
      <c r="AA196" s="136">
        <f>Z196*K196</f>
        <v>0</v>
      </c>
      <c r="AR196" s="14" t="s">
        <v>135</v>
      </c>
      <c r="AT196" s="14" t="s">
        <v>137</v>
      </c>
      <c r="AU196" s="14" t="s">
        <v>20</v>
      </c>
      <c r="AY196" s="14" t="s">
        <v>136</v>
      </c>
      <c r="BE196" s="137">
        <f>IF(U196="základní",N196,0)</f>
        <v>0</v>
      </c>
      <c r="BF196" s="137">
        <f>IF(U196="snížená",N196,0)</f>
        <v>0</v>
      </c>
      <c r="BG196" s="137">
        <f>IF(U196="zákl. přenesená",N196,0)</f>
        <v>0</v>
      </c>
      <c r="BH196" s="137">
        <f>IF(U196="sníž. přenesená",N196,0)</f>
        <v>0</v>
      </c>
      <c r="BI196" s="137">
        <f>IF(U196="nulová",N196,0)</f>
        <v>0</v>
      </c>
      <c r="BJ196" s="14" t="s">
        <v>20</v>
      </c>
      <c r="BK196" s="137">
        <f>ROUND(L196*K196,2)</f>
        <v>0</v>
      </c>
      <c r="BL196" s="14" t="s">
        <v>135</v>
      </c>
      <c r="BM196" s="14" t="s">
        <v>445</v>
      </c>
    </row>
    <row r="197" spans="2:65" s="9" customFormat="1" ht="22.5" customHeight="1" x14ac:dyDescent="0.3">
      <c r="B197" s="138"/>
      <c r="C197" s="139"/>
      <c r="D197" s="139"/>
      <c r="E197" s="140" t="s">
        <v>3</v>
      </c>
      <c r="F197" s="213" t="s">
        <v>446</v>
      </c>
      <c r="G197" s="214"/>
      <c r="H197" s="214"/>
      <c r="I197" s="214"/>
      <c r="J197" s="139"/>
      <c r="K197" s="141" t="s">
        <v>3</v>
      </c>
      <c r="L197" s="139"/>
      <c r="M197" s="139"/>
      <c r="N197" s="139"/>
      <c r="O197" s="139"/>
      <c r="P197" s="139"/>
      <c r="Q197" s="139"/>
      <c r="R197" s="142"/>
      <c r="T197" s="143"/>
      <c r="U197" s="139"/>
      <c r="V197" s="139"/>
      <c r="W197" s="139"/>
      <c r="X197" s="139"/>
      <c r="Y197" s="139"/>
      <c r="Z197" s="139"/>
      <c r="AA197" s="144"/>
      <c r="AT197" s="145" t="s">
        <v>143</v>
      </c>
      <c r="AU197" s="145" t="s">
        <v>20</v>
      </c>
      <c r="AV197" s="9" t="s">
        <v>20</v>
      </c>
      <c r="AW197" s="9" t="s">
        <v>32</v>
      </c>
      <c r="AX197" s="9" t="s">
        <v>74</v>
      </c>
      <c r="AY197" s="145" t="s">
        <v>136</v>
      </c>
    </row>
    <row r="198" spans="2:65" s="9" customFormat="1" ht="22.5" customHeight="1" x14ac:dyDescent="0.3">
      <c r="B198" s="138"/>
      <c r="C198" s="139"/>
      <c r="D198" s="139"/>
      <c r="E198" s="140" t="s">
        <v>3</v>
      </c>
      <c r="F198" s="215" t="s">
        <v>358</v>
      </c>
      <c r="G198" s="214"/>
      <c r="H198" s="214"/>
      <c r="I198" s="214"/>
      <c r="J198" s="139"/>
      <c r="K198" s="141" t="s">
        <v>3</v>
      </c>
      <c r="L198" s="139"/>
      <c r="M198" s="139"/>
      <c r="N198" s="139"/>
      <c r="O198" s="139"/>
      <c r="P198" s="139"/>
      <c r="Q198" s="139"/>
      <c r="R198" s="142"/>
      <c r="T198" s="143"/>
      <c r="U198" s="139"/>
      <c r="V198" s="139"/>
      <c r="W198" s="139"/>
      <c r="X198" s="139"/>
      <c r="Y198" s="139"/>
      <c r="Z198" s="139"/>
      <c r="AA198" s="144"/>
      <c r="AT198" s="145" t="s">
        <v>143</v>
      </c>
      <c r="AU198" s="145" t="s">
        <v>20</v>
      </c>
      <c r="AV198" s="9" t="s">
        <v>20</v>
      </c>
      <c r="AW198" s="9" t="s">
        <v>32</v>
      </c>
      <c r="AX198" s="9" t="s">
        <v>74</v>
      </c>
      <c r="AY198" s="145" t="s">
        <v>136</v>
      </c>
    </row>
    <row r="199" spans="2:65" s="9" customFormat="1" ht="22.5" customHeight="1" x14ac:dyDescent="0.3">
      <c r="B199" s="138"/>
      <c r="C199" s="139"/>
      <c r="D199" s="139"/>
      <c r="E199" s="140" t="s">
        <v>3</v>
      </c>
      <c r="F199" s="215" t="s">
        <v>169</v>
      </c>
      <c r="G199" s="214"/>
      <c r="H199" s="214"/>
      <c r="I199" s="214"/>
      <c r="J199" s="139"/>
      <c r="K199" s="141" t="s">
        <v>3</v>
      </c>
      <c r="L199" s="139"/>
      <c r="M199" s="139"/>
      <c r="N199" s="139"/>
      <c r="O199" s="139"/>
      <c r="P199" s="139"/>
      <c r="Q199" s="139"/>
      <c r="R199" s="142"/>
      <c r="T199" s="143"/>
      <c r="U199" s="139"/>
      <c r="V199" s="139"/>
      <c r="W199" s="139"/>
      <c r="X199" s="139"/>
      <c r="Y199" s="139"/>
      <c r="Z199" s="139"/>
      <c r="AA199" s="144"/>
      <c r="AT199" s="145" t="s">
        <v>143</v>
      </c>
      <c r="AU199" s="145" t="s">
        <v>20</v>
      </c>
      <c r="AV199" s="9" t="s">
        <v>20</v>
      </c>
      <c r="AW199" s="9" t="s">
        <v>32</v>
      </c>
      <c r="AX199" s="9" t="s">
        <v>74</v>
      </c>
      <c r="AY199" s="145" t="s">
        <v>136</v>
      </c>
    </row>
    <row r="200" spans="2:65" s="9" customFormat="1" ht="22.5" customHeight="1" x14ac:dyDescent="0.3">
      <c r="B200" s="138"/>
      <c r="C200" s="139"/>
      <c r="D200" s="139"/>
      <c r="E200" s="140" t="s">
        <v>3</v>
      </c>
      <c r="F200" s="215" t="s">
        <v>359</v>
      </c>
      <c r="G200" s="214"/>
      <c r="H200" s="214"/>
      <c r="I200" s="214"/>
      <c r="J200" s="139"/>
      <c r="K200" s="141" t="s">
        <v>3</v>
      </c>
      <c r="L200" s="139"/>
      <c r="M200" s="139"/>
      <c r="N200" s="139"/>
      <c r="O200" s="139"/>
      <c r="P200" s="139"/>
      <c r="Q200" s="139"/>
      <c r="R200" s="142"/>
      <c r="T200" s="143"/>
      <c r="U200" s="139"/>
      <c r="V200" s="139"/>
      <c r="W200" s="139"/>
      <c r="X200" s="139"/>
      <c r="Y200" s="139"/>
      <c r="Z200" s="139"/>
      <c r="AA200" s="144"/>
      <c r="AT200" s="145" t="s">
        <v>143</v>
      </c>
      <c r="AU200" s="145" t="s">
        <v>20</v>
      </c>
      <c r="AV200" s="9" t="s">
        <v>20</v>
      </c>
      <c r="AW200" s="9" t="s">
        <v>32</v>
      </c>
      <c r="AX200" s="9" t="s">
        <v>74</v>
      </c>
      <c r="AY200" s="145" t="s">
        <v>136</v>
      </c>
    </row>
    <row r="201" spans="2:65" s="10" customFormat="1" ht="22.5" customHeight="1" x14ac:dyDescent="0.3">
      <c r="B201" s="146"/>
      <c r="C201" s="147"/>
      <c r="D201" s="147"/>
      <c r="E201" s="148" t="s">
        <v>233</v>
      </c>
      <c r="F201" s="208" t="s">
        <v>447</v>
      </c>
      <c r="G201" s="209"/>
      <c r="H201" s="209"/>
      <c r="I201" s="209"/>
      <c r="J201" s="147"/>
      <c r="K201" s="149">
        <v>479</v>
      </c>
      <c r="L201" s="147"/>
      <c r="M201" s="147"/>
      <c r="N201" s="147"/>
      <c r="O201" s="147"/>
      <c r="P201" s="147"/>
      <c r="Q201" s="147"/>
      <c r="R201" s="150"/>
      <c r="T201" s="151"/>
      <c r="U201" s="147"/>
      <c r="V201" s="147"/>
      <c r="W201" s="147"/>
      <c r="X201" s="147"/>
      <c r="Y201" s="147"/>
      <c r="Z201" s="147"/>
      <c r="AA201" s="152"/>
      <c r="AT201" s="153" t="s">
        <v>143</v>
      </c>
      <c r="AU201" s="153" t="s">
        <v>20</v>
      </c>
      <c r="AV201" s="10" t="s">
        <v>105</v>
      </c>
      <c r="AW201" s="10" t="s">
        <v>32</v>
      </c>
      <c r="AX201" s="10" t="s">
        <v>74</v>
      </c>
      <c r="AY201" s="153" t="s">
        <v>136</v>
      </c>
    </row>
    <row r="202" spans="2:65" s="10" customFormat="1" ht="22.5" customHeight="1" x14ac:dyDescent="0.3">
      <c r="B202" s="146"/>
      <c r="C202" s="147"/>
      <c r="D202" s="147"/>
      <c r="E202" s="148" t="s">
        <v>234</v>
      </c>
      <c r="F202" s="208" t="s">
        <v>448</v>
      </c>
      <c r="G202" s="209"/>
      <c r="H202" s="209"/>
      <c r="I202" s="209"/>
      <c r="J202" s="147"/>
      <c r="K202" s="149">
        <v>993</v>
      </c>
      <c r="L202" s="147"/>
      <c r="M202" s="147"/>
      <c r="N202" s="147"/>
      <c r="O202" s="147"/>
      <c r="P202" s="147"/>
      <c r="Q202" s="147"/>
      <c r="R202" s="150"/>
      <c r="T202" s="151"/>
      <c r="U202" s="147"/>
      <c r="V202" s="147"/>
      <c r="W202" s="147"/>
      <c r="X202" s="147"/>
      <c r="Y202" s="147"/>
      <c r="Z202" s="147"/>
      <c r="AA202" s="152"/>
      <c r="AT202" s="153" t="s">
        <v>143</v>
      </c>
      <c r="AU202" s="153" t="s">
        <v>20</v>
      </c>
      <c r="AV202" s="10" t="s">
        <v>105</v>
      </c>
      <c r="AW202" s="10" t="s">
        <v>32</v>
      </c>
      <c r="AX202" s="10" t="s">
        <v>74</v>
      </c>
      <c r="AY202" s="153" t="s">
        <v>136</v>
      </c>
    </row>
    <row r="203" spans="2:65" s="10" customFormat="1" ht="22.5" customHeight="1" x14ac:dyDescent="0.3">
      <c r="B203" s="146"/>
      <c r="C203" s="147"/>
      <c r="D203" s="147"/>
      <c r="E203" s="148" t="s">
        <v>449</v>
      </c>
      <c r="F203" s="208" t="s">
        <v>450</v>
      </c>
      <c r="G203" s="209"/>
      <c r="H203" s="209"/>
      <c r="I203" s="209"/>
      <c r="J203" s="147"/>
      <c r="K203" s="149">
        <v>155</v>
      </c>
      <c r="L203" s="147"/>
      <c r="M203" s="147"/>
      <c r="N203" s="147"/>
      <c r="O203" s="147"/>
      <c r="P203" s="147"/>
      <c r="Q203" s="147"/>
      <c r="R203" s="150"/>
      <c r="T203" s="151"/>
      <c r="U203" s="147"/>
      <c r="V203" s="147"/>
      <c r="W203" s="147"/>
      <c r="X203" s="147"/>
      <c r="Y203" s="147"/>
      <c r="Z203" s="147"/>
      <c r="AA203" s="152"/>
      <c r="AT203" s="153" t="s">
        <v>143</v>
      </c>
      <c r="AU203" s="153" t="s">
        <v>20</v>
      </c>
      <c r="AV203" s="10" t="s">
        <v>105</v>
      </c>
      <c r="AW203" s="10" t="s">
        <v>32</v>
      </c>
      <c r="AX203" s="10" t="s">
        <v>74</v>
      </c>
      <c r="AY203" s="153" t="s">
        <v>136</v>
      </c>
    </row>
    <row r="204" spans="2:65" s="10" customFormat="1" ht="22.5" customHeight="1" x14ac:dyDescent="0.3">
      <c r="B204" s="146"/>
      <c r="C204" s="147"/>
      <c r="D204" s="147"/>
      <c r="E204" s="148" t="s">
        <v>451</v>
      </c>
      <c r="F204" s="208" t="s">
        <v>452</v>
      </c>
      <c r="G204" s="209"/>
      <c r="H204" s="209"/>
      <c r="I204" s="209"/>
      <c r="J204" s="147"/>
      <c r="K204" s="149">
        <v>1627</v>
      </c>
      <c r="L204" s="147"/>
      <c r="M204" s="147"/>
      <c r="N204" s="147"/>
      <c r="O204" s="147"/>
      <c r="P204" s="147"/>
      <c r="Q204" s="147"/>
      <c r="R204" s="150"/>
      <c r="T204" s="151"/>
      <c r="U204" s="147"/>
      <c r="V204" s="147"/>
      <c r="W204" s="147"/>
      <c r="X204" s="147"/>
      <c r="Y204" s="147"/>
      <c r="Z204" s="147"/>
      <c r="AA204" s="152"/>
      <c r="AT204" s="153" t="s">
        <v>143</v>
      </c>
      <c r="AU204" s="153" t="s">
        <v>20</v>
      </c>
      <c r="AV204" s="10" t="s">
        <v>105</v>
      </c>
      <c r="AW204" s="10" t="s">
        <v>32</v>
      </c>
      <c r="AX204" s="10" t="s">
        <v>20</v>
      </c>
      <c r="AY204" s="153" t="s">
        <v>136</v>
      </c>
    </row>
    <row r="205" spans="2:65" s="1" customFormat="1" ht="22.5" customHeight="1" x14ac:dyDescent="0.3">
      <c r="B205" s="128"/>
      <c r="C205" s="129" t="s">
        <v>453</v>
      </c>
      <c r="D205" s="129" t="s">
        <v>137</v>
      </c>
      <c r="E205" s="130" t="s">
        <v>454</v>
      </c>
      <c r="F205" s="210" t="s">
        <v>455</v>
      </c>
      <c r="G205" s="211"/>
      <c r="H205" s="211"/>
      <c r="I205" s="211"/>
      <c r="J205" s="131" t="s">
        <v>166</v>
      </c>
      <c r="K205" s="132">
        <v>1063</v>
      </c>
      <c r="L205" s="212">
        <v>0</v>
      </c>
      <c r="M205" s="211"/>
      <c r="N205" s="212">
        <f>ROUND(L205*K205,2)</f>
        <v>0</v>
      </c>
      <c r="O205" s="211"/>
      <c r="P205" s="211"/>
      <c r="Q205" s="211"/>
      <c r="R205" s="133"/>
      <c r="T205" s="134" t="s">
        <v>3</v>
      </c>
      <c r="U205" s="37" t="s">
        <v>39</v>
      </c>
      <c r="V205" s="135">
        <v>0</v>
      </c>
      <c r="W205" s="135">
        <f>V205*K205</f>
        <v>0</v>
      </c>
      <c r="X205" s="135">
        <v>0</v>
      </c>
      <c r="Y205" s="135">
        <f>X205*K205</f>
        <v>0</v>
      </c>
      <c r="Z205" s="135">
        <v>0</v>
      </c>
      <c r="AA205" s="136">
        <f>Z205*K205</f>
        <v>0</v>
      </c>
      <c r="AR205" s="14" t="s">
        <v>135</v>
      </c>
      <c r="AT205" s="14" t="s">
        <v>137</v>
      </c>
      <c r="AU205" s="14" t="s">
        <v>20</v>
      </c>
      <c r="AY205" s="14" t="s">
        <v>136</v>
      </c>
      <c r="BE205" s="137">
        <f>IF(U205="základní",N205,0)</f>
        <v>0</v>
      </c>
      <c r="BF205" s="137">
        <f>IF(U205="snížená",N205,0)</f>
        <v>0</v>
      </c>
      <c r="BG205" s="137">
        <f>IF(U205="zákl. přenesená",N205,0)</f>
        <v>0</v>
      </c>
      <c r="BH205" s="137">
        <f>IF(U205="sníž. přenesená",N205,0)</f>
        <v>0</v>
      </c>
      <c r="BI205" s="137">
        <f>IF(U205="nulová",N205,0)</f>
        <v>0</v>
      </c>
      <c r="BJ205" s="14" t="s">
        <v>20</v>
      </c>
      <c r="BK205" s="137">
        <f>ROUND(L205*K205,2)</f>
        <v>0</v>
      </c>
      <c r="BL205" s="14" t="s">
        <v>135</v>
      </c>
      <c r="BM205" s="14" t="s">
        <v>456</v>
      </c>
    </row>
    <row r="206" spans="2:65" s="9" customFormat="1" ht="22.5" customHeight="1" x14ac:dyDescent="0.3">
      <c r="B206" s="138"/>
      <c r="C206" s="139"/>
      <c r="D206" s="139"/>
      <c r="E206" s="140" t="s">
        <v>3</v>
      </c>
      <c r="F206" s="213" t="s">
        <v>457</v>
      </c>
      <c r="G206" s="214"/>
      <c r="H206" s="214"/>
      <c r="I206" s="214"/>
      <c r="J206" s="139"/>
      <c r="K206" s="141" t="s">
        <v>3</v>
      </c>
      <c r="L206" s="139"/>
      <c r="M206" s="139"/>
      <c r="N206" s="139"/>
      <c r="O206" s="139"/>
      <c r="P206" s="139"/>
      <c r="Q206" s="139"/>
      <c r="R206" s="142"/>
      <c r="T206" s="143"/>
      <c r="U206" s="139"/>
      <c r="V206" s="139"/>
      <c r="W206" s="139"/>
      <c r="X206" s="139"/>
      <c r="Y206" s="139"/>
      <c r="Z206" s="139"/>
      <c r="AA206" s="144"/>
      <c r="AT206" s="145" t="s">
        <v>143</v>
      </c>
      <c r="AU206" s="145" t="s">
        <v>20</v>
      </c>
      <c r="AV206" s="9" t="s">
        <v>20</v>
      </c>
      <c r="AW206" s="9" t="s">
        <v>32</v>
      </c>
      <c r="AX206" s="9" t="s">
        <v>74</v>
      </c>
      <c r="AY206" s="145" t="s">
        <v>136</v>
      </c>
    </row>
    <row r="207" spans="2:65" s="9" customFormat="1" ht="22.5" customHeight="1" x14ac:dyDescent="0.3">
      <c r="B207" s="138"/>
      <c r="C207" s="139"/>
      <c r="D207" s="139"/>
      <c r="E207" s="140" t="s">
        <v>3</v>
      </c>
      <c r="F207" s="215" t="s">
        <v>458</v>
      </c>
      <c r="G207" s="214"/>
      <c r="H207" s="214"/>
      <c r="I207" s="214"/>
      <c r="J207" s="139"/>
      <c r="K207" s="141" t="s">
        <v>3</v>
      </c>
      <c r="L207" s="139"/>
      <c r="M207" s="139"/>
      <c r="N207" s="139"/>
      <c r="O207" s="139"/>
      <c r="P207" s="139"/>
      <c r="Q207" s="139"/>
      <c r="R207" s="142"/>
      <c r="T207" s="143"/>
      <c r="U207" s="139"/>
      <c r="V207" s="139"/>
      <c r="W207" s="139"/>
      <c r="X207" s="139"/>
      <c r="Y207" s="139"/>
      <c r="Z207" s="139"/>
      <c r="AA207" s="144"/>
      <c r="AT207" s="145" t="s">
        <v>143</v>
      </c>
      <c r="AU207" s="145" t="s">
        <v>20</v>
      </c>
      <c r="AV207" s="9" t="s">
        <v>20</v>
      </c>
      <c r="AW207" s="9" t="s">
        <v>32</v>
      </c>
      <c r="AX207" s="9" t="s">
        <v>74</v>
      </c>
      <c r="AY207" s="145" t="s">
        <v>136</v>
      </c>
    </row>
    <row r="208" spans="2:65" s="10" customFormat="1" ht="22.5" customHeight="1" x14ac:dyDescent="0.3">
      <c r="B208" s="146"/>
      <c r="C208" s="147"/>
      <c r="D208" s="147"/>
      <c r="E208" s="148" t="s">
        <v>240</v>
      </c>
      <c r="F208" s="208" t="s">
        <v>459</v>
      </c>
      <c r="G208" s="209"/>
      <c r="H208" s="209"/>
      <c r="I208" s="209"/>
      <c r="J208" s="147"/>
      <c r="K208" s="149">
        <v>1063</v>
      </c>
      <c r="L208" s="147"/>
      <c r="M208" s="147"/>
      <c r="N208" s="147"/>
      <c r="O208" s="147"/>
      <c r="P208" s="147"/>
      <c r="Q208" s="147"/>
      <c r="R208" s="150"/>
      <c r="T208" s="151"/>
      <c r="U208" s="147"/>
      <c r="V208" s="147"/>
      <c r="W208" s="147"/>
      <c r="X208" s="147"/>
      <c r="Y208" s="147"/>
      <c r="Z208" s="147"/>
      <c r="AA208" s="152"/>
      <c r="AT208" s="153" t="s">
        <v>143</v>
      </c>
      <c r="AU208" s="153" t="s">
        <v>20</v>
      </c>
      <c r="AV208" s="10" t="s">
        <v>105</v>
      </c>
      <c r="AW208" s="10" t="s">
        <v>32</v>
      </c>
      <c r="AX208" s="10" t="s">
        <v>74</v>
      </c>
      <c r="AY208" s="153" t="s">
        <v>136</v>
      </c>
    </row>
    <row r="209" spans="2:65" s="10" customFormat="1" ht="22.5" customHeight="1" x14ac:dyDescent="0.3">
      <c r="B209" s="146"/>
      <c r="C209" s="147"/>
      <c r="D209" s="147"/>
      <c r="E209" s="148" t="s">
        <v>242</v>
      </c>
      <c r="F209" s="208" t="s">
        <v>460</v>
      </c>
      <c r="G209" s="209"/>
      <c r="H209" s="209"/>
      <c r="I209" s="209"/>
      <c r="J209" s="147"/>
      <c r="K209" s="149">
        <v>1063</v>
      </c>
      <c r="L209" s="147"/>
      <c r="M209" s="147"/>
      <c r="N209" s="147"/>
      <c r="O209" s="147"/>
      <c r="P209" s="147"/>
      <c r="Q209" s="147"/>
      <c r="R209" s="150"/>
      <c r="T209" s="151"/>
      <c r="U209" s="147"/>
      <c r="V209" s="147"/>
      <c r="W209" s="147"/>
      <c r="X209" s="147"/>
      <c r="Y209" s="147"/>
      <c r="Z209" s="147"/>
      <c r="AA209" s="152"/>
      <c r="AT209" s="153" t="s">
        <v>143</v>
      </c>
      <c r="AU209" s="153" t="s">
        <v>20</v>
      </c>
      <c r="AV209" s="10" t="s">
        <v>105</v>
      </c>
      <c r="AW209" s="10" t="s">
        <v>32</v>
      </c>
      <c r="AX209" s="10" t="s">
        <v>20</v>
      </c>
      <c r="AY209" s="153" t="s">
        <v>136</v>
      </c>
    </row>
    <row r="210" spans="2:65" s="8" customFormat="1" ht="37.35" customHeight="1" x14ac:dyDescent="0.35">
      <c r="B210" s="118"/>
      <c r="C210" s="119"/>
      <c r="D210" s="120" t="s">
        <v>353</v>
      </c>
      <c r="E210" s="120"/>
      <c r="F210" s="120"/>
      <c r="G210" s="120"/>
      <c r="H210" s="120"/>
      <c r="I210" s="120"/>
      <c r="J210" s="120"/>
      <c r="K210" s="120"/>
      <c r="L210" s="120"/>
      <c r="M210" s="120"/>
      <c r="N210" s="205">
        <f>BK210</f>
        <v>0</v>
      </c>
      <c r="O210" s="206"/>
      <c r="P210" s="206"/>
      <c r="Q210" s="206"/>
      <c r="R210" s="121"/>
      <c r="T210" s="122"/>
      <c r="U210" s="119"/>
      <c r="V210" s="119"/>
      <c r="W210" s="123">
        <f>SUM(W211:W340)</f>
        <v>0</v>
      </c>
      <c r="X210" s="119"/>
      <c r="Y210" s="123">
        <f>SUM(Y211:Y340)</f>
        <v>0</v>
      </c>
      <c r="Z210" s="119"/>
      <c r="AA210" s="124">
        <f>SUM(AA211:AA340)</f>
        <v>0</v>
      </c>
      <c r="AR210" s="125" t="s">
        <v>135</v>
      </c>
      <c r="AT210" s="126" t="s">
        <v>73</v>
      </c>
      <c r="AU210" s="126" t="s">
        <v>74</v>
      </c>
      <c r="AY210" s="125" t="s">
        <v>136</v>
      </c>
      <c r="BK210" s="127">
        <f>SUM(BK211:BK340)</f>
        <v>0</v>
      </c>
    </row>
    <row r="211" spans="2:65" s="1" customFormat="1" ht="22.5" customHeight="1" x14ac:dyDescent="0.3">
      <c r="B211" s="128"/>
      <c r="C211" s="129" t="s">
        <v>250</v>
      </c>
      <c r="D211" s="129" t="s">
        <v>137</v>
      </c>
      <c r="E211" s="130" t="s">
        <v>461</v>
      </c>
      <c r="F211" s="210" t="s">
        <v>462</v>
      </c>
      <c r="G211" s="211"/>
      <c r="H211" s="211"/>
      <c r="I211" s="211"/>
      <c r="J211" s="131" t="s">
        <v>150</v>
      </c>
      <c r="K211" s="132">
        <v>19.25</v>
      </c>
      <c r="L211" s="212">
        <v>0</v>
      </c>
      <c r="M211" s="211"/>
      <c r="N211" s="212">
        <f>ROUND(L211*K211,2)</f>
        <v>0</v>
      </c>
      <c r="O211" s="211"/>
      <c r="P211" s="211"/>
      <c r="Q211" s="211"/>
      <c r="R211" s="133"/>
      <c r="T211" s="134" t="s">
        <v>3</v>
      </c>
      <c r="U211" s="37" t="s">
        <v>39</v>
      </c>
      <c r="V211" s="135">
        <v>0</v>
      </c>
      <c r="W211" s="135">
        <f>V211*K211</f>
        <v>0</v>
      </c>
      <c r="X211" s="135">
        <v>0</v>
      </c>
      <c r="Y211" s="135">
        <f>X211*K211</f>
        <v>0</v>
      </c>
      <c r="Z211" s="135">
        <v>0</v>
      </c>
      <c r="AA211" s="136">
        <f>Z211*K211</f>
        <v>0</v>
      </c>
      <c r="AR211" s="14" t="s">
        <v>135</v>
      </c>
      <c r="AT211" s="14" t="s">
        <v>137</v>
      </c>
      <c r="AU211" s="14" t="s">
        <v>20</v>
      </c>
      <c r="AY211" s="14" t="s">
        <v>136</v>
      </c>
      <c r="BE211" s="137">
        <f>IF(U211="základní",N211,0)</f>
        <v>0</v>
      </c>
      <c r="BF211" s="137">
        <f>IF(U211="snížená",N211,0)</f>
        <v>0</v>
      </c>
      <c r="BG211" s="137">
        <f>IF(U211="zákl. přenesená",N211,0)</f>
        <v>0</v>
      </c>
      <c r="BH211" s="137">
        <f>IF(U211="sníž. přenesená",N211,0)</f>
        <v>0</v>
      </c>
      <c r="BI211" s="137">
        <f>IF(U211="nulová",N211,0)</f>
        <v>0</v>
      </c>
      <c r="BJ211" s="14" t="s">
        <v>20</v>
      </c>
      <c r="BK211" s="137">
        <f>ROUND(L211*K211,2)</f>
        <v>0</v>
      </c>
      <c r="BL211" s="14" t="s">
        <v>135</v>
      </c>
      <c r="BM211" s="14" t="s">
        <v>463</v>
      </c>
    </row>
    <row r="212" spans="2:65" s="9" customFormat="1" ht="31.5" customHeight="1" x14ac:dyDescent="0.3">
      <c r="B212" s="138"/>
      <c r="C212" s="139"/>
      <c r="D212" s="139"/>
      <c r="E212" s="140" t="s">
        <v>3</v>
      </c>
      <c r="F212" s="213" t="s">
        <v>464</v>
      </c>
      <c r="G212" s="214"/>
      <c r="H212" s="214"/>
      <c r="I212" s="214"/>
      <c r="J212" s="139"/>
      <c r="K212" s="141" t="s">
        <v>3</v>
      </c>
      <c r="L212" s="139"/>
      <c r="M212" s="139"/>
      <c r="N212" s="139"/>
      <c r="O212" s="139"/>
      <c r="P212" s="139"/>
      <c r="Q212" s="139"/>
      <c r="R212" s="142"/>
      <c r="T212" s="143"/>
      <c r="U212" s="139"/>
      <c r="V212" s="139"/>
      <c r="W212" s="139"/>
      <c r="X212" s="139"/>
      <c r="Y212" s="139"/>
      <c r="Z212" s="139"/>
      <c r="AA212" s="144"/>
      <c r="AT212" s="145" t="s">
        <v>143</v>
      </c>
      <c r="AU212" s="145" t="s">
        <v>20</v>
      </c>
      <c r="AV212" s="9" t="s">
        <v>20</v>
      </c>
      <c r="AW212" s="9" t="s">
        <v>32</v>
      </c>
      <c r="AX212" s="9" t="s">
        <v>74</v>
      </c>
      <c r="AY212" s="145" t="s">
        <v>136</v>
      </c>
    </row>
    <row r="213" spans="2:65" s="9" customFormat="1" ht="22.5" customHeight="1" x14ac:dyDescent="0.3">
      <c r="B213" s="138"/>
      <c r="C213" s="139"/>
      <c r="D213" s="139"/>
      <c r="E213" s="140" t="s">
        <v>3</v>
      </c>
      <c r="F213" s="215" t="s">
        <v>358</v>
      </c>
      <c r="G213" s="214"/>
      <c r="H213" s="214"/>
      <c r="I213" s="214"/>
      <c r="J213" s="139"/>
      <c r="K213" s="141" t="s">
        <v>3</v>
      </c>
      <c r="L213" s="139"/>
      <c r="M213" s="139"/>
      <c r="N213" s="139"/>
      <c r="O213" s="139"/>
      <c r="P213" s="139"/>
      <c r="Q213" s="139"/>
      <c r="R213" s="142"/>
      <c r="T213" s="143"/>
      <c r="U213" s="139"/>
      <c r="V213" s="139"/>
      <c r="W213" s="139"/>
      <c r="X213" s="139"/>
      <c r="Y213" s="139"/>
      <c r="Z213" s="139"/>
      <c r="AA213" s="144"/>
      <c r="AT213" s="145" t="s">
        <v>143</v>
      </c>
      <c r="AU213" s="145" t="s">
        <v>20</v>
      </c>
      <c r="AV213" s="9" t="s">
        <v>20</v>
      </c>
      <c r="AW213" s="9" t="s">
        <v>32</v>
      </c>
      <c r="AX213" s="9" t="s">
        <v>74</v>
      </c>
      <c r="AY213" s="145" t="s">
        <v>136</v>
      </c>
    </row>
    <row r="214" spans="2:65" s="9" customFormat="1" ht="22.5" customHeight="1" x14ac:dyDescent="0.3">
      <c r="B214" s="138"/>
      <c r="C214" s="139"/>
      <c r="D214" s="139"/>
      <c r="E214" s="140" t="s">
        <v>3</v>
      </c>
      <c r="F214" s="215" t="s">
        <v>169</v>
      </c>
      <c r="G214" s="214"/>
      <c r="H214" s="214"/>
      <c r="I214" s="214"/>
      <c r="J214" s="139"/>
      <c r="K214" s="141" t="s">
        <v>3</v>
      </c>
      <c r="L214" s="139"/>
      <c r="M214" s="139"/>
      <c r="N214" s="139"/>
      <c r="O214" s="139"/>
      <c r="P214" s="139"/>
      <c r="Q214" s="139"/>
      <c r="R214" s="142"/>
      <c r="T214" s="143"/>
      <c r="U214" s="139"/>
      <c r="V214" s="139"/>
      <c r="W214" s="139"/>
      <c r="X214" s="139"/>
      <c r="Y214" s="139"/>
      <c r="Z214" s="139"/>
      <c r="AA214" s="144"/>
      <c r="AT214" s="145" t="s">
        <v>143</v>
      </c>
      <c r="AU214" s="145" t="s">
        <v>20</v>
      </c>
      <c r="AV214" s="9" t="s">
        <v>20</v>
      </c>
      <c r="AW214" s="9" t="s">
        <v>32</v>
      </c>
      <c r="AX214" s="9" t="s">
        <v>74</v>
      </c>
      <c r="AY214" s="145" t="s">
        <v>136</v>
      </c>
    </row>
    <row r="215" spans="2:65" s="9" customFormat="1" ht="22.5" customHeight="1" x14ac:dyDescent="0.3">
      <c r="B215" s="138"/>
      <c r="C215" s="139"/>
      <c r="D215" s="139"/>
      <c r="E215" s="140" t="s">
        <v>3</v>
      </c>
      <c r="F215" s="215" t="s">
        <v>411</v>
      </c>
      <c r="G215" s="214"/>
      <c r="H215" s="214"/>
      <c r="I215" s="214"/>
      <c r="J215" s="139"/>
      <c r="K215" s="141" t="s">
        <v>3</v>
      </c>
      <c r="L215" s="139"/>
      <c r="M215" s="139"/>
      <c r="N215" s="139"/>
      <c r="O215" s="139"/>
      <c r="P215" s="139"/>
      <c r="Q215" s="139"/>
      <c r="R215" s="142"/>
      <c r="T215" s="143"/>
      <c r="U215" s="139"/>
      <c r="V215" s="139"/>
      <c r="W215" s="139"/>
      <c r="X215" s="139"/>
      <c r="Y215" s="139"/>
      <c r="Z215" s="139"/>
      <c r="AA215" s="144"/>
      <c r="AT215" s="145" t="s">
        <v>143</v>
      </c>
      <c r="AU215" s="145" t="s">
        <v>20</v>
      </c>
      <c r="AV215" s="9" t="s">
        <v>20</v>
      </c>
      <c r="AW215" s="9" t="s">
        <v>32</v>
      </c>
      <c r="AX215" s="9" t="s">
        <v>74</v>
      </c>
      <c r="AY215" s="145" t="s">
        <v>136</v>
      </c>
    </row>
    <row r="216" spans="2:65" s="9" customFormat="1" ht="22.5" customHeight="1" x14ac:dyDescent="0.3">
      <c r="B216" s="138"/>
      <c r="C216" s="139"/>
      <c r="D216" s="139"/>
      <c r="E216" s="140" t="s">
        <v>3</v>
      </c>
      <c r="F216" s="215" t="s">
        <v>465</v>
      </c>
      <c r="G216" s="214"/>
      <c r="H216" s="214"/>
      <c r="I216" s="214"/>
      <c r="J216" s="139"/>
      <c r="K216" s="141" t="s">
        <v>3</v>
      </c>
      <c r="L216" s="139"/>
      <c r="M216" s="139"/>
      <c r="N216" s="139"/>
      <c r="O216" s="139"/>
      <c r="P216" s="139"/>
      <c r="Q216" s="139"/>
      <c r="R216" s="142"/>
      <c r="T216" s="143"/>
      <c r="U216" s="139"/>
      <c r="V216" s="139"/>
      <c r="W216" s="139"/>
      <c r="X216" s="139"/>
      <c r="Y216" s="139"/>
      <c r="Z216" s="139"/>
      <c r="AA216" s="144"/>
      <c r="AT216" s="145" t="s">
        <v>143</v>
      </c>
      <c r="AU216" s="145" t="s">
        <v>20</v>
      </c>
      <c r="AV216" s="9" t="s">
        <v>20</v>
      </c>
      <c r="AW216" s="9" t="s">
        <v>32</v>
      </c>
      <c r="AX216" s="9" t="s">
        <v>74</v>
      </c>
      <c r="AY216" s="145" t="s">
        <v>136</v>
      </c>
    </row>
    <row r="217" spans="2:65" s="10" customFormat="1" ht="22.5" customHeight="1" x14ac:dyDescent="0.3">
      <c r="B217" s="146"/>
      <c r="C217" s="147"/>
      <c r="D217" s="147"/>
      <c r="E217" s="148" t="s">
        <v>249</v>
      </c>
      <c r="F217" s="208" t="s">
        <v>466</v>
      </c>
      <c r="G217" s="209"/>
      <c r="H217" s="209"/>
      <c r="I217" s="209"/>
      <c r="J217" s="147"/>
      <c r="K217" s="149">
        <v>19.25</v>
      </c>
      <c r="L217" s="147"/>
      <c r="M217" s="147"/>
      <c r="N217" s="147"/>
      <c r="O217" s="147"/>
      <c r="P217" s="147"/>
      <c r="Q217" s="147"/>
      <c r="R217" s="150"/>
      <c r="T217" s="151"/>
      <c r="U217" s="147"/>
      <c r="V217" s="147"/>
      <c r="W217" s="147"/>
      <c r="X217" s="147"/>
      <c r="Y217" s="147"/>
      <c r="Z217" s="147"/>
      <c r="AA217" s="152"/>
      <c r="AT217" s="153" t="s">
        <v>143</v>
      </c>
      <c r="AU217" s="153" t="s">
        <v>20</v>
      </c>
      <c r="AV217" s="10" t="s">
        <v>105</v>
      </c>
      <c r="AW217" s="10" t="s">
        <v>32</v>
      </c>
      <c r="AX217" s="10" t="s">
        <v>74</v>
      </c>
      <c r="AY217" s="153" t="s">
        <v>136</v>
      </c>
    </row>
    <row r="218" spans="2:65" s="10" customFormat="1" ht="22.5" customHeight="1" x14ac:dyDescent="0.3">
      <c r="B218" s="146"/>
      <c r="C218" s="147"/>
      <c r="D218" s="147"/>
      <c r="E218" s="148" t="s">
        <v>251</v>
      </c>
      <c r="F218" s="208" t="s">
        <v>467</v>
      </c>
      <c r="G218" s="209"/>
      <c r="H218" s="209"/>
      <c r="I218" s="209"/>
      <c r="J218" s="147"/>
      <c r="K218" s="149">
        <v>19.25</v>
      </c>
      <c r="L218" s="147"/>
      <c r="M218" s="147"/>
      <c r="N218" s="147"/>
      <c r="O218" s="147"/>
      <c r="P218" s="147"/>
      <c r="Q218" s="147"/>
      <c r="R218" s="150"/>
      <c r="T218" s="151"/>
      <c r="U218" s="147"/>
      <c r="V218" s="147"/>
      <c r="W218" s="147"/>
      <c r="X218" s="147"/>
      <c r="Y218" s="147"/>
      <c r="Z218" s="147"/>
      <c r="AA218" s="152"/>
      <c r="AT218" s="153" t="s">
        <v>143</v>
      </c>
      <c r="AU218" s="153" t="s">
        <v>20</v>
      </c>
      <c r="AV218" s="10" t="s">
        <v>105</v>
      </c>
      <c r="AW218" s="10" t="s">
        <v>32</v>
      </c>
      <c r="AX218" s="10" t="s">
        <v>20</v>
      </c>
      <c r="AY218" s="153" t="s">
        <v>136</v>
      </c>
    </row>
    <row r="219" spans="2:65" s="1" customFormat="1" ht="31.5" customHeight="1" x14ac:dyDescent="0.3">
      <c r="B219" s="128"/>
      <c r="C219" s="129" t="s">
        <v>468</v>
      </c>
      <c r="D219" s="129" t="s">
        <v>137</v>
      </c>
      <c r="E219" s="130" t="s">
        <v>469</v>
      </c>
      <c r="F219" s="210" t="s">
        <v>470</v>
      </c>
      <c r="G219" s="211"/>
      <c r="H219" s="211"/>
      <c r="I219" s="211"/>
      <c r="J219" s="131" t="s">
        <v>166</v>
      </c>
      <c r="K219" s="132">
        <v>294.52</v>
      </c>
      <c r="L219" s="212">
        <v>0</v>
      </c>
      <c r="M219" s="211"/>
      <c r="N219" s="212">
        <f>ROUND(L219*K219,2)</f>
        <v>0</v>
      </c>
      <c r="O219" s="211"/>
      <c r="P219" s="211"/>
      <c r="Q219" s="211"/>
      <c r="R219" s="133"/>
      <c r="T219" s="134" t="s">
        <v>3</v>
      </c>
      <c r="U219" s="37" t="s">
        <v>39</v>
      </c>
      <c r="V219" s="135">
        <v>0</v>
      </c>
      <c r="W219" s="135">
        <f>V219*K219</f>
        <v>0</v>
      </c>
      <c r="X219" s="135">
        <v>0</v>
      </c>
      <c r="Y219" s="135">
        <f>X219*K219</f>
        <v>0</v>
      </c>
      <c r="Z219" s="135">
        <v>0</v>
      </c>
      <c r="AA219" s="136">
        <f>Z219*K219</f>
        <v>0</v>
      </c>
      <c r="AR219" s="14" t="s">
        <v>135</v>
      </c>
      <c r="AT219" s="14" t="s">
        <v>137</v>
      </c>
      <c r="AU219" s="14" t="s">
        <v>20</v>
      </c>
      <c r="AY219" s="14" t="s">
        <v>136</v>
      </c>
      <c r="BE219" s="137">
        <f>IF(U219="základní",N219,0)</f>
        <v>0</v>
      </c>
      <c r="BF219" s="137">
        <f>IF(U219="snížená",N219,0)</f>
        <v>0</v>
      </c>
      <c r="BG219" s="137">
        <f>IF(U219="zákl. přenesená",N219,0)</f>
        <v>0</v>
      </c>
      <c r="BH219" s="137">
        <f>IF(U219="sníž. přenesená",N219,0)</f>
        <v>0</v>
      </c>
      <c r="BI219" s="137">
        <f>IF(U219="nulová",N219,0)</f>
        <v>0</v>
      </c>
      <c r="BJ219" s="14" t="s">
        <v>20</v>
      </c>
      <c r="BK219" s="137">
        <f>ROUND(L219*K219,2)</f>
        <v>0</v>
      </c>
      <c r="BL219" s="14" t="s">
        <v>135</v>
      </c>
      <c r="BM219" s="14" t="s">
        <v>471</v>
      </c>
    </row>
    <row r="220" spans="2:65" s="9" customFormat="1" ht="44.25" customHeight="1" x14ac:dyDescent="0.3">
      <c r="B220" s="138"/>
      <c r="C220" s="139"/>
      <c r="D220" s="139"/>
      <c r="E220" s="140" t="s">
        <v>3</v>
      </c>
      <c r="F220" s="213" t="s">
        <v>472</v>
      </c>
      <c r="G220" s="214"/>
      <c r="H220" s="214"/>
      <c r="I220" s="214"/>
      <c r="J220" s="139"/>
      <c r="K220" s="141" t="s">
        <v>3</v>
      </c>
      <c r="L220" s="139"/>
      <c r="M220" s="139"/>
      <c r="N220" s="139"/>
      <c r="O220" s="139"/>
      <c r="P220" s="139"/>
      <c r="Q220" s="139"/>
      <c r="R220" s="142"/>
      <c r="T220" s="143"/>
      <c r="U220" s="139"/>
      <c r="V220" s="139"/>
      <c r="W220" s="139"/>
      <c r="X220" s="139"/>
      <c r="Y220" s="139"/>
      <c r="Z220" s="139"/>
      <c r="AA220" s="144"/>
      <c r="AT220" s="145" t="s">
        <v>143</v>
      </c>
      <c r="AU220" s="145" t="s">
        <v>20</v>
      </c>
      <c r="AV220" s="9" t="s">
        <v>20</v>
      </c>
      <c r="AW220" s="9" t="s">
        <v>32</v>
      </c>
      <c r="AX220" s="9" t="s">
        <v>74</v>
      </c>
      <c r="AY220" s="145" t="s">
        <v>136</v>
      </c>
    </row>
    <row r="221" spans="2:65" s="9" customFormat="1" ht="22.5" customHeight="1" x14ac:dyDescent="0.3">
      <c r="B221" s="138"/>
      <c r="C221" s="139"/>
      <c r="D221" s="139"/>
      <c r="E221" s="140" t="s">
        <v>3</v>
      </c>
      <c r="F221" s="215" t="s">
        <v>358</v>
      </c>
      <c r="G221" s="214"/>
      <c r="H221" s="214"/>
      <c r="I221" s="214"/>
      <c r="J221" s="139"/>
      <c r="K221" s="141" t="s">
        <v>3</v>
      </c>
      <c r="L221" s="139"/>
      <c r="M221" s="139"/>
      <c r="N221" s="139"/>
      <c r="O221" s="139"/>
      <c r="P221" s="139"/>
      <c r="Q221" s="139"/>
      <c r="R221" s="142"/>
      <c r="T221" s="143"/>
      <c r="U221" s="139"/>
      <c r="V221" s="139"/>
      <c r="W221" s="139"/>
      <c r="X221" s="139"/>
      <c r="Y221" s="139"/>
      <c r="Z221" s="139"/>
      <c r="AA221" s="144"/>
      <c r="AT221" s="145" t="s">
        <v>143</v>
      </c>
      <c r="AU221" s="145" t="s">
        <v>20</v>
      </c>
      <c r="AV221" s="9" t="s">
        <v>20</v>
      </c>
      <c r="AW221" s="9" t="s">
        <v>32</v>
      </c>
      <c r="AX221" s="9" t="s">
        <v>74</v>
      </c>
      <c r="AY221" s="145" t="s">
        <v>136</v>
      </c>
    </row>
    <row r="222" spans="2:65" s="9" customFormat="1" ht="22.5" customHeight="1" x14ac:dyDescent="0.3">
      <c r="B222" s="138"/>
      <c r="C222" s="139"/>
      <c r="D222" s="139"/>
      <c r="E222" s="140" t="s">
        <v>3</v>
      </c>
      <c r="F222" s="215" t="s">
        <v>169</v>
      </c>
      <c r="G222" s="214"/>
      <c r="H222" s="214"/>
      <c r="I222" s="214"/>
      <c r="J222" s="139"/>
      <c r="K222" s="141" t="s">
        <v>3</v>
      </c>
      <c r="L222" s="139"/>
      <c r="M222" s="139"/>
      <c r="N222" s="139"/>
      <c r="O222" s="139"/>
      <c r="P222" s="139"/>
      <c r="Q222" s="139"/>
      <c r="R222" s="142"/>
      <c r="T222" s="143"/>
      <c r="U222" s="139"/>
      <c r="V222" s="139"/>
      <c r="W222" s="139"/>
      <c r="X222" s="139"/>
      <c r="Y222" s="139"/>
      <c r="Z222" s="139"/>
      <c r="AA222" s="144"/>
      <c r="AT222" s="145" t="s">
        <v>143</v>
      </c>
      <c r="AU222" s="145" t="s">
        <v>20</v>
      </c>
      <c r="AV222" s="9" t="s">
        <v>20</v>
      </c>
      <c r="AW222" s="9" t="s">
        <v>32</v>
      </c>
      <c r="AX222" s="9" t="s">
        <v>74</v>
      </c>
      <c r="AY222" s="145" t="s">
        <v>136</v>
      </c>
    </row>
    <row r="223" spans="2:65" s="9" customFormat="1" ht="22.5" customHeight="1" x14ac:dyDescent="0.3">
      <c r="B223" s="138"/>
      <c r="C223" s="139"/>
      <c r="D223" s="139"/>
      <c r="E223" s="140" t="s">
        <v>3</v>
      </c>
      <c r="F223" s="215" t="s">
        <v>473</v>
      </c>
      <c r="G223" s="214"/>
      <c r="H223" s="214"/>
      <c r="I223" s="214"/>
      <c r="J223" s="139"/>
      <c r="K223" s="141" t="s">
        <v>3</v>
      </c>
      <c r="L223" s="139"/>
      <c r="M223" s="139"/>
      <c r="N223" s="139"/>
      <c r="O223" s="139"/>
      <c r="P223" s="139"/>
      <c r="Q223" s="139"/>
      <c r="R223" s="142"/>
      <c r="T223" s="143"/>
      <c r="U223" s="139"/>
      <c r="V223" s="139"/>
      <c r="W223" s="139"/>
      <c r="X223" s="139"/>
      <c r="Y223" s="139"/>
      <c r="Z223" s="139"/>
      <c r="AA223" s="144"/>
      <c r="AT223" s="145" t="s">
        <v>143</v>
      </c>
      <c r="AU223" s="145" t="s">
        <v>20</v>
      </c>
      <c r="AV223" s="9" t="s">
        <v>20</v>
      </c>
      <c r="AW223" s="9" t="s">
        <v>32</v>
      </c>
      <c r="AX223" s="9" t="s">
        <v>74</v>
      </c>
      <c r="AY223" s="145" t="s">
        <v>136</v>
      </c>
    </row>
    <row r="224" spans="2:65" s="10" customFormat="1" ht="22.5" customHeight="1" x14ac:dyDescent="0.3">
      <c r="B224" s="146"/>
      <c r="C224" s="147"/>
      <c r="D224" s="147"/>
      <c r="E224" s="148" t="s">
        <v>260</v>
      </c>
      <c r="F224" s="208" t="s">
        <v>474</v>
      </c>
      <c r="G224" s="209"/>
      <c r="H224" s="209"/>
      <c r="I224" s="209"/>
      <c r="J224" s="147"/>
      <c r="K224" s="149">
        <v>294.52</v>
      </c>
      <c r="L224" s="147"/>
      <c r="M224" s="147"/>
      <c r="N224" s="147"/>
      <c r="O224" s="147"/>
      <c r="P224" s="147"/>
      <c r="Q224" s="147"/>
      <c r="R224" s="150"/>
      <c r="T224" s="151"/>
      <c r="U224" s="147"/>
      <c r="V224" s="147"/>
      <c r="W224" s="147"/>
      <c r="X224" s="147"/>
      <c r="Y224" s="147"/>
      <c r="Z224" s="147"/>
      <c r="AA224" s="152"/>
      <c r="AT224" s="153" t="s">
        <v>143</v>
      </c>
      <c r="AU224" s="153" t="s">
        <v>20</v>
      </c>
      <c r="AV224" s="10" t="s">
        <v>105</v>
      </c>
      <c r="AW224" s="10" t="s">
        <v>32</v>
      </c>
      <c r="AX224" s="10" t="s">
        <v>74</v>
      </c>
      <c r="AY224" s="153" t="s">
        <v>136</v>
      </c>
    </row>
    <row r="225" spans="2:65" s="10" customFormat="1" ht="22.5" customHeight="1" x14ac:dyDescent="0.3">
      <c r="B225" s="146"/>
      <c r="C225" s="147"/>
      <c r="D225" s="147"/>
      <c r="E225" s="148" t="s">
        <v>262</v>
      </c>
      <c r="F225" s="208" t="s">
        <v>475</v>
      </c>
      <c r="G225" s="209"/>
      <c r="H225" s="209"/>
      <c r="I225" s="209"/>
      <c r="J225" s="147"/>
      <c r="K225" s="149">
        <v>294.52</v>
      </c>
      <c r="L225" s="147"/>
      <c r="M225" s="147"/>
      <c r="N225" s="147"/>
      <c r="O225" s="147"/>
      <c r="P225" s="147"/>
      <c r="Q225" s="147"/>
      <c r="R225" s="150"/>
      <c r="T225" s="151"/>
      <c r="U225" s="147"/>
      <c r="V225" s="147"/>
      <c r="W225" s="147"/>
      <c r="X225" s="147"/>
      <c r="Y225" s="147"/>
      <c r="Z225" s="147"/>
      <c r="AA225" s="152"/>
      <c r="AT225" s="153" t="s">
        <v>143</v>
      </c>
      <c r="AU225" s="153" t="s">
        <v>20</v>
      </c>
      <c r="AV225" s="10" t="s">
        <v>105</v>
      </c>
      <c r="AW225" s="10" t="s">
        <v>32</v>
      </c>
      <c r="AX225" s="10" t="s">
        <v>20</v>
      </c>
      <c r="AY225" s="153" t="s">
        <v>136</v>
      </c>
    </row>
    <row r="226" spans="2:65" s="1" customFormat="1" ht="31.5" customHeight="1" x14ac:dyDescent="0.3">
      <c r="B226" s="128"/>
      <c r="C226" s="129" t="s">
        <v>476</v>
      </c>
      <c r="D226" s="129" t="s">
        <v>137</v>
      </c>
      <c r="E226" s="130" t="s">
        <v>477</v>
      </c>
      <c r="F226" s="210" t="s">
        <v>478</v>
      </c>
      <c r="G226" s="211"/>
      <c r="H226" s="211"/>
      <c r="I226" s="211"/>
      <c r="J226" s="131" t="s">
        <v>166</v>
      </c>
      <c r="K226" s="132">
        <v>126.7</v>
      </c>
      <c r="L226" s="212">
        <v>0</v>
      </c>
      <c r="M226" s="211"/>
      <c r="N226" s="212">
        <f>ROUND(L226*K226,2)</f>
        <v>0</v>
      </c>
      <c r="O226" s="211"/>
      <c r="P226" s="211"/>
      <c r="Q226" s="211"/>
      <c r="R226" s="133"/>
      <c r="T226" s="134" t="s">
        <v>3</v>
      </c>
      <c r="U226" s="37" t="s">
        <v>39</v>
      </c>
      <c r="V226" s="135">
        <v>0</v>
      </c>
      <c r="W226" s="135">
        <f>V226*K226</f>
        <v>0</v>
      </c>
      <c r="X226" s="135">
        <v>0</v>
      </c>
      <c r="Y226" s="135">
        <f>X226*K226</f>
        <v>0</v>
      </c>
      <c r="Z226" s="135">
        <v>0</v>
      </c>
      <c r="AA226" s="136">
        <f>Z226*K226</f>
        <v>0</v>
      </c>
      <c r="AR226" s="14" t="s">
        <v>135</v>
      </c>
      <c r="AT226" s="14" t="s">
        <v>137</v>
      </c>
      <c r="AU226" s="14" t="s">
        <v>20</v>
      </c>
      <c r="AY226" s="14" t="s">
        <v>136</v>
      </c>
      <c r="BE226" s="137">
        <f>IF(U226="základní",N226,0)</f>
        <v>0</v>
      </c>
      <c r="BF226" s="137">
        <f>IF(U226="snížená",N226,0)</f>
        <v>0</v>
      </c>
      <c r="BG226" s="137">
        <f>IF(U226="zákl. přenesená",N226,0)</f>
        <v>0</v>
      </c>
      <c r="BH226" s="137">
        <f>IF(U226="sníž. přenesená",N226,0)</f>
        <v>0</v>
      </c>
      <c r="BI226" s="137">
        <f>IF(U226="nulová",N226,0)</f>
        <v>0</v>
      </c>
      <c r="BJ226" s="14" t="s">
        <v>20</v>
      </c>
      <c r="BK226" s="137">
        <f>ROUND(L226*K226,2)</f>
        <v>0</v>
      </c>
      <c r="BL226" s="14" t="s">
        <v>135</v>
      </c>
      <c r="BM226" s="14" t="s">
        <v>479</v>
      </c>
    </row>
    <row r="227" spans="2:65" s="9" customFormat="1" ht="22.5" customHeight="1" x14ac:dyDescent="0.3">
      <c r="B227" s="138"/>
      <c r="C227" s="139"/>
      <c r="D227" s="139"/>
      <c r="E227" s="140" t="s">
        <v>3</v>
      </c>
      <c r="F227" s="213" t="s">
        <v>480</v>
      </c>
      <c r="G227" s="214"/>
      <c r="H227" s="214"/>
      <c r="I227" s="214"/>
      <c r="J227" s="139"/>
      <c r="K227" s="141" t="s">
        <v>3</v>
      </c>
      <c r="L227" s="139"/>
      <c r="M227" s="139"/>
      <c r="N227" s="139"/>
      <c r="O227" s="139"/>
      <c r="P227" s="139"/>
      <c r="Q227" s="139"/>
      <c r="R227" s="142"/>
      <c r="T227" s="143"/>
      <c r="U227" s="139"/>
      <c r="V227" s="139"/>
      <c r="W227" s="139"/>
      <c r="X227" s="139"/>
      <c r="Y227" s="139"/>
      <c r="Z227" s="139"/>
      <c r="AA227" s="144"/>
      <c r="AT227" s="145" t="s">
        <v>143</v>
      </c>
      <c r="AU227" s="145" t="s">
        <v>20</v>
      </c>
      <c r="AV227" s="9" t="s">
        <v>20</v>
      </c>
      <c r="AW227" s="9" t="s">
        <v>32</v>
      </c>
      <c r="AX227" s="9" t="s">
        <v>74</v>
      </c>
      <c r="AY227" s="145" t="s">
        <v>136</v>
      </c>
    </row>
    <row r="228" spans="2:65" s="9" customFormat="1" ht="22.5" customHeight="1" x14ac:dyDescent="0.3">
      <c r="B228" s="138"/>
      <c r="C228" s="139"/>
      <c r="D228" s="139"/>
      <c r="E228" s="140" t="s">
        <v>3</v>
      </c>
      <c r="F228" s="215" t="s">
        <v>358</v>
      </c>
      <c r="G228" s="214"/>
      <c r="H228" s="214"/>
      <c r="I228" s="214"/>
      <c r="J228" s="139"/>
      <c r="K228" s="141" t="s">
        <v>3</v>
      </c>
      <c r="L228" s="139"/>
      <c r="M228" s="139"/>
      <c r="N228" s="139"/>
      <c r="O228" s="139"/>
      <c r="P228" s="139"/>
      <c r="Q228" s="139"/>
      <c r="R228" s="142"/>
      <c r="T228" s="143"/>
      <c r="U228" s="139"/>
      <c r="V228" s="139"/>
      <c r="W228" s="139"/>
      <c r="X228" s="139"/>
      <c r="Y228" s="139"/>
      <c r="Z228" s="139"/>
      <c r="AA228" s="144"/>
      <c r="AT228" s="145" t="s">
        <v>143</v>
      </c>
      <c r="AU228" s="145" t="s">
        <v>20</v>
      </c>
      <c r="AV228" s="9" t="s">
        <v>20</v>
      </c>
      <c r="AW228" s="9" t="s">
        <v>32</v>
      </c>
      <c r="AX228" s="9" t="s">
        <v>74</v>
      </c>
      <c r="AY228" s="145" t="s">
        <v>136</v>
      </c>
    </row>
    <row r="229" spans="2:65" s="9" customFormat="1" ht="22.5" customHeight="1" x14ac:dyDescent="0.3">
      <c r="B229" s="138"/>
      <c r="C229" s="139"/>
      <c r="D229" s="139"/>
      <c r="E229" s="140" t="s">
        <v>3</v>
      </c>
      <c r="F229" s="215" t="s">
        <v>169</v>
      </c>
      <c r="G229" s="214"/>
      <c r="H229" s="214"/>
      <c r="I229" s="214"/>
      <c r="J229" s="139"/>
      <c r="K229" s="141" t="s">
        <v>3</v>
      </c>
      <c r="L229" s="139"/>
      <c r="M229" s="139"/>
      <c r="N229" s="139"/>
      <c r="O229" s="139"/>
      <c r="P229" s="139"/>
      <c r="Q229" s="139"/>
      <c r="R229" s="142"/>
      <c r="T229" s="143"/>
      <c r="U229" s="139"/>
      <c r="V229" s="139"/>
      <c r="W229" s="139"/>
      <c r="X229" s="139"/>
      <c r="Y229" s="139"/>
      <c r="Z229" s="139"/>
      <c r="AA229" s="144"/>
      <c r="AT229" s="145" t="s">
        <v>143</v>
      </c>
      <c r="AU229" s="145" t="s">
        <v>20</v>
      </c>
      <c r="AV229" s="9" t="s">
        <v>20</v>
      </c>
      <c r="AW229" s="9" t="s">
        <v>32</v>
      </c>
      <c r="AX229" s="9" t="s">
        <v>74</v>
      </c>
      <c r="AY229" s="145" t="s">
        <v>136</v>
      </c>
    </row>
    <row r="230" spans="2:65" s="9" customFormat="1" ht="22.5" customHeight="1" x14ac:dyDescent="0.3">
      <c r="B230" s="138"/>
      <c r="C230" s="139"/>
      <c r="D230" s="139"/>
      <c r="E230" s="140" t="s">
        <v>3</v>
      </c>
      <c r="F230" s="215" t="s">
        <v>473</v>
      </c>
      <c r="G230" s="214"/>
      <c r="H230" s="214"/>
      <c r="I230" s="214"/>
      <c r="J230" s="139"/>
      <c r="K230" s="141" t="s">
        <v>3</v>
      </c>
      <c r="L230" s="139"/>
      <c r="M230" s="139"/>
      <c r="N230" s="139"/>
      <c r="O230" s="139"/>
      <c r="P230" s="139"/>
      <c r="Q230" s="139"/>
      <c r="R230" s="142"/>
      <c r="T230" s="143"/>
      <c r="U230" s="139"/>
      <c r="V230" s="139"/>
      <c r="W230" s="139"/>
      <c r="X230" s="139"/>
      <c r="Y230" s="139"/>
      <c r="Z230" s="139"/>
      <c r="AA230" s="144"/>
      <c r="AT230" s="145" t="s">
        <v>143</v>
      </c>
      <c r="AU230" s="145" t="s">
        <v>20</v>
      </c>
      <c r="AV230" s="9" t="s">
        <v>20</v>
      </c>
      <c r="AW230" s="9" t="s">
        <v>32</v>
      </c>
      <c r="AX230" s="9" t="s">
        <v>74</v>
      </c>
      <c r="AY230" s="145" t="s">
        <v>136</v>
      </c>
    </row>
    <row r="231" spans="2:65" s="10" customFormat="1" ht="22.5" customHeight="1" x14ac:dyDescent="0.3">
      <c r="B231" s="146"/>
      <c r="C231" s="147"/>
      <c r="D231" s="147"/>
      <c r="E231" s="148" t="s">
        <v>284</v>
      </c>
      <c r="F231" s="208" t="s">
        <v>481</v>
      </c>
      <c r="G231" s="209"/>
      <c r="H231" s="209"/>
      <c r="I231" s="209"/>
      <c r="J231" s="147"/>
      <c r="K231" s="149">
        <v>126.7</v>
      </c>
      <c r="L231" s="147"/>
      <c r="M231" s="147"/>
      <c r="N231" s="147"/>
      <c r="O231" s="147"/>
      <c r="P231" s="147"/>
      <c r="Q231" s="147"/>
      <c r="R231" s="150"/>
      <c r="T231" s="151"/>
      <c r="U231" s="147"/>
      <c r="V231" s="147"/>
      <c r="W231" s="147"/>
      <c r="X231" s="147"/>
      <c r="Y231" s="147"/>
      <c r="Z231" s="147"/>
      <c r="AA231" s="152"/>
      <c r="AT231" s="153" t="s">
        <v>143</v>
      </c>
      <c r="AU231" s="153" t="s">
        <v>20</v>
      </c>
      <c r="AV231" s="10" t="s">
        <v>105</v>
      </c>
      <c r="AW231" s="10" t="s">
        <v>32</v>
      </c>
      <c r="AX231" s="10" t="s">
        <v>74</v>
      </c>
      <c r="AY231" s="153" t="s">
        <v>136</v>
      </c>
    </row>
    <row r="232" spans="2:65" s="10" customFormat="1" ht="22.5" customHeight="1" x14ac:dyDescent="0.3">
      <c r="B232" s="146"/>
      <c r="C232" s="147"/>
      <c r="D232" s="147"/>
      <c r="E232" s="148" t="s">
        <v>285</v>
      </c>
      <c r="F232" s="208" t="s">
        <v>482</v>
      </c>
      <c r="G232" s="209"/>
      <c r="H232" s="209"/>
      <c r="I232" s="209"/>
      <c r="J232" s="147"/>
      <c r="K232" s="149">
        <v>126.7</v>
      </c>
      <c r="L232" s="147"/>
      <c r="M232" s="147"/>
      <c r="N232" s="147"/>
      <c r="O232" s="147"/>
      <c r="P232" s="147"/>
      <c r="Q232" s="147"/>
      <c r="R232" s="150"/>
      <c r="T232" s="151"/>
      <c r="U232" s="147"/>
      <c r="V232" s="147"/>
      <c r="W232" s="147"/>
      <c r="X232" s="147"/>
      <c r="Y232" s="147"/>
      <c r="Z232" s="147"/>
      <c r="AA232" s="152"/>
      <c r="AT232" s="153" t="s">
        <v>143</v>
      </c>
      <c r="AU232" s="153" t="s">
        <v>20</v>
      </c>
      <c r="AV232" s="10" t="s">
        <v>105</v>
      </c>
      <c r="AW232" s="10" t="s">
        <v>32</v>
      </c>
      <c r="AX232" s="10" t="s">
        <v>20</v>
      </c>
      <c r="AY232" s="153" t="s">
        <v>136</v>
      </c>
    </row>
    <row r="233" spans="2:65" s="1" customFormat="1" ht="31.5" customHeight="1" x14ac:dyDescent="0.3">
      <c r="B233" s="128"/>
      <c r="C233" s="129" t="s">
        <v>9</v>
      </c>
      <c r="D233" s="129" t="s">
        <v>137</v>
      </c>
      <c r="E233" s="130" t="s">
        <v>483</v>
      </c>
      <c r="F233" s="210" t="s">
        <v>484</v>
      </c>
      <c r="G233" s="211"/>
      <c r="H233" s="211"/>
      <c r="I233" s="211"/>
      <c r="J233" s="131" t="s">
        <v>166</v>
      </c>
      <c r="K233" s="132">
        <v>87.8</v>
      </c>
      <c r="L233" s="212">
        <v>0</v>
      </c>
      <c r="M233" s="211"/>
      <c r="N233" s="212">
        <f>ROUND(L233*K233,2)</f>
        <v>0</v>
      </c>
      <c r="O233" s="211"/>
      <c r="P233" s="211"/>
      <c r="Q233" s="211"/>
      <c r="R233" s="133"/>
      <c r="T233" s="134" t="s">
        <v>3</v>
      </c>
      <c r="U233" s="37" t="s">
        <v>39</v>
      </c>
      <c r="V233" s="135">
        <v>0</v>
      </c>
      <c r="W233" s="135">
        <f>V233*K233</f>
        <v>0</v>
      </c>
      <c r="X233" s="135">
        <v>0</v>
      </c>
      <c r="Y233" s="135">
        <f>X233*K233</f>
        <v>0</v>
      </c>
      <c r="Z233" s="135">
        <v>0</v>
      </c>
      <c r="AA233" s="136">
        <f>Z233*K233</f>
        <v>0</v>
      </c>
      <c r="AR233" s="14" t="s">
        <v>135</v>
      </c>
      <c r="AT233" s="14" t="s">
        <v>137</v>
      </c>
      <c r="AU233" s="14" t="s">
        <v>20</v>
      </c>
      <c r="AY233" s="14" t="s">
        <v>136</v>
      </c>
      <c r="BE233" s="137">
        <f>IF(U233="základní",N233,0)</f>
        <v>0</v>
      </c>
      <c r="BF233" s="137">
        <f>IF(U233="snížená",N233,0)</f>
        <v>0</v>
      </c>
      <c r="BG233" s="137">
        <f>IF(U233="zákl. přenesená",N233,0)</f>
        <v>0</v>
      </c>
      <c r="BH233" s="137">
        <f>IF(U233="sníž. přenesená",N233,0)</f>
        <v>0</v>
      </c>
      <c r="BI233" s="137">
        <f>IF(U233="nulová",N233,0)</f>
        <v>0</v>
      </c>
      <c r="BJ233" s="14" t="s">
        <v>20</v>
      </c>
      <c r="BK233" s="137">
        <f>ROUND(L233*K233,2)</f>
        <v>0</v>
      </c>
      <c r="BL233" s="14" t="s">
        <v>135</v>
      </c>
      <c r="BM233" s="14" t="s">
        <v>485</v>
      </c>
    </row>
    <row r="234" spans="2:65" s="9" customFormat="1" ht="31.5" customHeight="1" x14ac:dyDescent="0.3">
      <c r="B234" s="138"/>
      <c r="C234" s="139"/>
      <c r="D234" s="139"/>
      <c r="E234" s="140" t="s">
        <v>3</v>
      </c>
      <c r="F234" s="213" t="s">
        <v>486</v>
      </c>
      <c r="G234" s="214"/>
      <c r="H234" s="214"/>
      <c r="I234" s="214"/>
      <c r="J234" s="139"/>
      <c r="K234" s="141" t="s">
        <v>3</v>
      </c>
      <c r="L234" s="139"/>
      <c r="M234" s="139"/>
      <c r="N234" s="139"/>
      <c r="O234" s="139"/>
      <c r="P234" s="139"/>
      <c r="Q234" s="139"/>
      <c r="R234" s="142"/>
      <c r="T234" s="143"/>
      <c r="U234" s="139"/>
      <c r="V234" s="139"/>
      <c r="W234" s="139"/>
      <c r="X234" s="139"/>
      <c r="Y234" s="139"/>
      <c r="Z234" s="139"/>
      <c r="AA234" s="144"/>
      <c r="AT234" s="145" t="s">
        <v>143</v>
      </c>
      <c r="AU234" s="145" t="s">
        <v>20</v>
      </c>
      <c r="AV234" s="9" t="s">
        <v>20</v>
      </c>
      <c r="AW234" s="9" t="s">
        <v>32</v>
      </c>
      <c r="AX234" s="9" t="s">
        <v>74</v>
      </c>
      <c r="AY234" s="145" t="s">
        <v>136</v>
      </c>
    </row>
    <row r="235" spans="2:65" s="9" customFormat="1" ht="22.5" customHeight="1" x14ac:dyDescent="0.3">
      <c r="B235" s="138"/>
      <c r="C235" s="139"/>
      <c r="D235" s="139"/>
      <c r="E235" s="140" t="s">
        <v>3</v>
      </c>
      <c r="F235" s="215" t="s">
        <v>358</v>
      </c>
      <c r="G235" s="214"/>
      <c r="H235" s="214"/>
      <c r="I235" s="214"/>
      <c r="J235" s="139"/>
      <c r="K235" s="141" t="s">
        <v>3</v>
      </c>
      <c r="L235" s="139"/>
      <c r="M235" s="139"/>
      <c r="N235" s="139"/>
      <c r="O235" s="139"/>
      <c r="P235" s="139"/>
      <c r="Q235" s="139"/>
      <c r="R235" s="142"/>
      <c r="T235" s="143"/>
      <c r="U235" s="139"/>
      <c r="V235" s="139"/>
      <c r="W235" s="139"/>
      <c r="X235" s="139"/>
      <c r="Y235" s="139"/>
      <c r="Z235" s="139"/>
      <c r="AA235" s="144"/>
      <c r="AT235" s="145" t="s">
        <v>143</v>
      </c>
      <c r="AU235" s="145" t="s">
        <v>20</v>
      </c>
      <c r="AV235" s="9" t="s">
        <v>20</v>
      </c>
      <c r="AW235" s="9" t="s">
        <v>32</v>
      </c>
      <c r="AX235" s="9" t="s">
        <v>74</v>
      </c>
      <c r="AY235" s="145" t="s">
        <v>136</v>
      </c>
    </row>
    <row r="236" spans="2:65" s="9" customFormat="1" ht="22.5" customHeight="1" x14ac:dyDescent="0.3">
      <c r="B236" s="138"/>
      <c r="C236" s="139"/>
      <c r="D236" s="139"/>
      <c r="E236" s="140" t="s">
        <v>3</v>
      </c>
      <c r="F236" s="215" t="s">
        <v>169</v>
      </c>
      <c r="G236" s="214"/>
      <c r="H236" s="214"/>
      <c r="I236" s="214"/>
      <c r="J236" s="139"/>
      <c r="K236" s="141" t="s">
        <v>3</v>
      </c>
      <c r="L236" s="139"/>
      <c r="M236" s="139"/>
      <c r="N236" s="139"/>
      <c r="O236" s="139"/>
      <c r="P236" s="139"/>
      <c r="Q236" s="139"/>
      <c r="R236" s="142"/>
      <c r="T236" s="143"/>
      <c r="U236" s="139"/>
      <c r="V236" s="139"/>
      <c r="W236" s="139"/>
      <c r="X236" s="139"/>
      <c r="Y236" s="139"/>
      <c r="Z236" s="139"/>
      <c r="AA236" s="144"/>
      <c r="AT236" s="145" t="s">
        <v>143</v>
      </c>
      <c r="AU236" s="145" t="s">
        <v>20</v>
      </c>
      <c r="AV236" s="9" t="s">
        <v>20</v>
      </c>
      <c r="AW236" s="9" t="s">
        <v>32</v>
      </c>
      <c r="AX236" s="9" t="s">
        <v>74</v>
      </c>
      <c r="AY236" s="145" t="s">
        <v>136</v>
      </c>
    </row>
    <row r="237" spans="2:65" s="9" customFormat="1" ht="22.5" customHeight="1" x14ac:dyDescent="0.3">
      <c r="B237" s="138"/>
      <c r="C237" s="139"/>
      <c r="D237" s="139"/>
      <c r="E237" s="140" t="s">
        <v>3</v>
      </c>
      <c r="F237" s="215" t="s">
        <v>473</v>
      </c>
      <c r="G237" s="214"/>
      <c r="H237" s="214"/>
      <c r="I237" s="214"/>
      <c r="J237" s="139"/>
      <c r="K237" s="141" t="s">
        <v>3</v>
      </c>
      <c r="L237" s="139"/>
      <c r="M237" s="139"/>
      <c r="N237" s="139"/>
      <c r="O237" s="139"/>
      <c r="P237" s="139"/>
      <c r="Q237" s="139"/>
      <c r="R237" s="142"/>
      <c r="T237" s="143"/>
      <c r="U237" s="139"/>
      <c r="V237" s="139"/>
      <c r="W237" s="139"/>
      <c r="X237" s="139"/>
      <c r="Y237" s="139"/>
      <c r="Z237" s="139"/>
      <c r="AA237" s="144"/>
      <c r="AT237" s="145" t="s">
        <v>143</v>
      </c>
      <c r="AU237" s="145" t="s">
        <v>20</v>
      </c>
      <c r="AV237" s="9" t="s">
        <v>20</v>
      </c>
      <c r="AW237" s="9" t="s">
        <v>32</v>
      </c>
      <c r="AX237" s="9" t="s">
        <v>74</v>
      </c>
      <c r="AY237" s="145" t="s">
        <v>136</v>
      </c>
    </row>
    <row r="238" spans="2:65" s="10" customFormat="1" ht="22.5" customHeight="1" x14ac:dyDescent="0.3">
      <c r="B238" s="146"/>
      <c r="C238" s="147"/>
      <c r="D238" s="147"/>
      <c r="E238" s="148" t="s">
        <v>301</v>
      </c>
      <c r="F238" s="208" t="s">
        <v>487</v>
      </c>
      <c r="G238" s="209"/>
      <c r="H238" s="209"/>
      <c r="I238" s="209"/>
      <c r="J238" s="147"/>
      <c r="K238" s="149">
        <v>87.8</v>
      </c>
      <c r="L238" s="147"/>
      <c r="M238" s="147"/>
      <c r="N238" s="147"/>
      <c r="O238" s="147"/>
      <c r="P238" s="147"/>
      <c r="Q238" s="147"/>
      <c r="R238" s="150"/>
      <c r="T238" s="151"/>
      <c r="U238" s="147"/>
      <c r="V238" s="147"/>
      <c r="W238" s="147"/>
      <c r="X238" s="147"/>
      <c r="Y238" s="147"/>
      <c r="Z238" s="147"/>
      <c r="AA238" s="152"/>
      <c r="AT238" s="153" t="s">
        <v>143</v>
      </c>
      <c r="AU238" s="153" t="s">
        <v>20</v>
      </c>
      <c r="AV238" s="10" t="s">
        <v>105</v>
      </c>
      <c r="AW238" s="10" t="s">
        <v>32</v>
      </c>
      <c r="AX238" s="10" t="s">
        <v>74</v>
      </c>
      <c r="AY238" s="153" t="s">
        <v>136</v>
      </c>
    </row>
    <row r="239" spans="2:65" s="10" customFormat="1" ht="22.5" customHeight="1" x14ac:dyDescent="0.3">
      <c r="B239" s="146"/>
      <c r="C239" s="147"/>
      <c r="D239" s="147"/>
      <c r="E239" s="148" t="s">
        <v>302</v>
      </c>
      <c r="F239" s="208" t="s">
        <v>488</v>
      </c>
      <c r="G239" s="209"/>
      <c r="H239" s="209"/>
      <c r="I239" s="209"/>
      <c r="J239" s="147"/>
      <c r="K239" s="149">
        <v>87.8</v>
      </c>
      <c r="L239" s="147"/>
      <c r="M239" s="147"/>
      <c r="N239" s="147"/>
      <c r="O239" s="147"/>
      <c r="P239" s="147"/>
      <c r="Q239" s="147"/>
      <c r="R239" s="150"/>
      <c r="T239" s="151"/>
      <c r="U239" s="147"/>
      <c r="V239" s="147"/>
      <c r="W239" s="147"/>
      <c r="X239" s="147"/>
      <c r="Y239" s="147"/>
      <c r="Z239" s="147"/>
      <c r="AA239" s="152"/>
      <c r="AT239" s="153" t="s">
        <v>143</v>
      </c>
      <c r="AU239" s="153" t="s">
        <v>20</v>
      </c>
      <c r="AV239" s="10" t="s">
        <v>105</v>
      </c>
      <c r="AW239" s="10" t="s">
        <v>32</v>
      </c>
      <c r="AX239" s="10" t="s">
        <v>20</v>
      </c>
      <c r="AY239" s="153" t="s">
        <v>136</v>
      </c>
    </row>
    <row r="240" spans="2:65" s="1" customFormat="1" ht="31.5" customHeight="1" x14ac:dyDescent="0.3">
      <c r="B240" s="128"/>
      <c r="C240" s="129" t="s">
        <v>489</v>
      </c>
      <c r="D240" s="129" t="s">
        <v>137</v>
      </c>
      <c r="E240" s="130" t="s">
        <v>490</v>
      </c>
      <c r="F240" s="210" t="s">
        <v>491</v>
      </c>
      <c r="G240" s="211"/>
      <c r="H240" s="211"/>
      <c r="I240" s="211"/>
      <c r="J240" s="131" t="s">
        <v>166</v>
      </c>
      <c r="K240" s="132">
        <v>165</v>
      </c>
      <c r="L240" s="212">
        <v>0</v>
      </c>
      <c r="M240" s="211"/>
      <c r="N240" s="212">
        <f>ROUND(L240*K240,2)</f>
        <v>0</v>
      </c>
      <c r="O240" s="211"/>
      <c r="P240" s="211"/>
      <c r="Q240" s="211"/>
      <c r="R240" s="133"/>
      <c r="T240" s="134" t="s">
        <v>3</v>
      </c>
      <c r="U240" s="37" t="s">
        <v>39</v>
      </c>
      <c r="V240" s="135">
        <v>0</v>
      </c>
      <c r="W240" s="135">
        <f>V240*K240</f>
        <v>0</v>
      </c>
      <c r="X240" s="135">
        <v>0</v>
      </c>
      <c r="Y240" s="135">
        <f>X240*K240</f>
        <v>0</v>
      </c>
      <c r="Z240" s="135">
        <v>0</v>
      </c>
      <c r="AA240" s="136">
        <f>Z240*K240</f>
        <v>0</v>
      </c>
      <c r="AR240" s="14" t="s">
        <v>135</v>
      </c>
      <c r="AT240" s="14" t="s">
        <v>137</v>
      </c>
      <c r="AU240" s="14" t="s">
        <v>20</v>
      </c>
      <c r="AY240" s="14" t="s">
        <v>136</v>
      </c>
      <c r="BE240" s="137">
        <f>IF(U240="základní",N240,0)</f>
        <v>0</v>
      </c>
      <c r="BF240" s="137">
        <f>IF(U240="snížená",N240,0)</f>
        <v>0</v>
      </c>
      <c r="BG240" s="137">
        <f>IF(U240="zákl. přenesená",N240,0)</f>
        <v>0</v>
      </c>
      <c r="BH240" s="137">
        <f>IF(U240="sníž. přenesená",N240,0)</f>
        <v>0</v>
      </c>
      <c r="BI240" s="137">
        <f>IF(U240="nulová",N240,0)</f>
        <v>0</v>
      </c>
      <c r="BJ240" s="14" t="s">
        <v>20</v>
      </c>
      <c r="BK240" s="137">
        <f>ROUND(L240*K240,2)</f>
        <v>0</v>
      </c>
      <c r="BL240" s="14" t="s">
        <v>135</v>
      </c>
      <c r="BM240" s="14" t="s">
        <v>492</v>
      </c>
    </row>
    <row r="241" spans="2:65" s="9" customFormat="1" ht="22.5" customHeight="1" x14ac:dyDescent="0.3">
      <c r="B241" s="138"/>
      <c r="C241" s="139"/>
      <c r="D241" s="139"/>
      <c r="E241" s="140" t="s">
        <v>3</v>
      </c>
      <c r="F241" s="213" t="s">
        <v>493</v>
      </c>
      <c r="G241" s="214"/>
      <c r="H241" s="214"/>
      <c r="I241" s="214"/>
      <c r="J241" s="139"/>
      <c r="K241" s="141" t="s">
        <v>3</v>
      </c>
      <c r="L241" s="139"/>
      <c r="M241" s="139"/>
      <c r="N241" s="139"/>
      <c r="O241" s="139"/>
      <c r="P241" s="139"/>
      <c r="Q241" s="139"/>
      <c r="R241" s="142"/>
      <c r="T241" s="143"/>
      <c r="U241" s="139"/>
      <c r="V241" s="139"/>
      <c r="W241" s="139"/>
      <c r="X241" s="139"/>
      <c r="Y241" s="139"/>
      <c r="Z241" s="139"/>
      <c r="AA241" s="144"/>
      <c r="AT241" s="145" t="s">
        <v>143</v>
      </c>
      <c r="AU241" s="145" t="s">
        <v>20</v>
      </c>
      <c r="AV241" s="9" t="s">
        <v>20</v>
      </c>
      <c r="AW241" s="9" t="s">
        <v>32</v>
      </c>
      <c r="AX241" s="9" t="s">
        <v>74</v>
      </c>
      <c r="AY241" s="145" t="s">
        <v>136</v>
      </c>
    </row>
    <row r="242" spans="2:65" s="9" customFormat="1" ht="22.5" customHeight="1" x14ac:dyDescent="0.3">
      <c r="B242" s="138"/>
      <c r="C242" s="139"/>
      <c r="D242" s="139"/>
      <c r="E242" s="140" t="s">
        <v>3</v>
      </c>
      <c r="F242" s="215" t="s">
        <v>358</v>
      </c>
      <c r="G242" s="214"/>
      <c r="H242" s="214"/>
      <c r="I242" s="214"/>
      <c r="J242" s="139"/>
      <c r="K242" s="141" t="s">
        <v>3</v>
      </c>
      <c r="L242" s="139"/>
      <c r="M242" s="139"/>
      <c r="N242" s="139"/>
      <c r="O242" s="139"/>
      <c r="P242" s="139"/>
      <c r="Q242" s="139"/>
      <c r="R242" s="142"/>
      <c r="T242" s="143"/>
      <c r="U242" s="139"/>
      <c r="V242" s="139"/>
      <c r="W242" s="139"/>
      <c r="X242" s="139"/>
      <c r="Y242" s="139"/>
      <c r="Z242" s="139"/>
      <c r="AA242" s="144"/>
      <c r="AT242" s="145" t="s">
        <v>143</v>
      </c>
      <c r="AU242" s="145" t="s">
        <v>20</v>
      </c>
      <c r="AV242" s="9" t="s">
        <v>20</v>
      </c>
      <c r="AW242" s="9" t="s">
        <v>32</v>
      </c>
      <c r="AX242" s="9" t="s">
        <v>74</v>
      </c>
      <c r="AY242" s="145" t="s">
        <v>136</v>
      </c>
    </row>
    <row r="243" spans="2:65" s="9" customFormat="1" ht="22.5" customHeight="1" x14ac:dyDescent="0.3">
      <c r="B243" s="138"/>
      <c r="C243" s="139"/>
      <c r="D243" s="139"/>
      <c r="E243" s="140" t="s">
        <v>3</v>
      </c>
      <c r="F243" s="215" t="s">
        <v>169</v>
      </c>
      <c r="G243" s="214"/>
      <c r="H243" s="214"/>
      <c r="I243" s="214"/>
      <c r="J243" s="139"/>
      <c r="K243" s="141" t="s">
        <v>3</v>
      </c>
      <c r="L243" s="139"/>
      <c r="M243" s="139"/>
      <c r="N243" s="139"/>
      <c r="O243" s="139"/>
      <c r="P243" s="139"/>
      <c r="Q243" s="139"/>
      <c r="R243" s="142"/>
      <c r="T243" s="143"/>
      <c r="U243" s="139"/>
      <c r="V243" s="139"/>
      <c r="W243" s="139"/>
      <c r="X243" s="139"/>
      <c r="Y243" s="139"/>
      <c r="Z243" s="139"/>
      <c r="AA243" s="144"/>
      <c r="AT243" s="145" t="s">
        <v>143</v>
      </c>
      <c r="AU243" s="145" t="s">
        <v>20</v>
      </c>
      <c r="AV243" s="9" t="s">
        <v>20</v>
      </c>
      <c r="AW243" s="9" t="s">
        <v>32</v>
      </c>
      <c r="AX243" s="9" t="s">
        <v>74</v>
      </c>
      <c r="AY243" s="145" t="s">
        <v>136</v>
      </c>
    </row>
    <row r="244" spans="2:65" s="9" customFormat="1" ht="22.5" customHeight="1" x14ac:dyDescent="0.3">
      <c r="B244" s="138"/>
      <c r="C244" s="139"/>
      <c r="D244" s="139"/>
      <c r="E244" s="140" t="s">
        <v>3</v>
      </c>
      <c r="F244" s="215" t="s">
        <v>494</v>
      </c>
      <c r="G244" s="214"/>
      <c r="H244" s="214"/>
      <c r="I244" s="214"/>
      <c r="J244" s="139"/>
      <c r="K244" s="141" t="s">
        <v>3</v>
      </c>
      <c r="L244" s="139"/>
      <c r="M244" s="139"/>
      <c r="N244" s="139"/>
      <c r="O244" s="139"/>
      <c r="P244" s="139"/>
      <c r="Q244" s="139"/>
      <c r="R244" s="142"/>
      <c r="T244" s="143"/>
      <c r="U244" s="139"/>
      <c r="V244" s="139"/>
      <c r="W244" s="139"/>
      <c r="X244" s="139"/>
      <c r="Y244" s="139"/>
      <c r="Z244" s="139"/>
      <c r="AA244" s="144"/>
      <c r="AT244" s="145" t="s">
        <v>143</v>
      </c>
      <c r="AU244" s="145" t="s">
        <v>20</v>
      </c>
      <c r="AV244" s="9" t="s">
        <v>20</v>
      </c>
      <c r="AW244" s="9" t="s">
        <v>32</v>
      </c>
      <c r="AX244" s="9" t="s">
        <v>74</v>
      </c>
      <c r="AY244" s="145" t="s">
        <v>136</v>
      </c>
    </row>
    <row r="245" spans="2:65" s="10" customFormat="1" ht="22.5" customHeight="1" x14ac:dyDescent="0.3">
      <c r="B245" s="146"/>
      <c r="C245" s="147"/>
      <c r="D245" s="147"/>
      <c r="E245" s="148" t="s">
        <v>308</v>
      </c>
      <c r="F245" s="208" t="s">
        <v>495</v>
      </c>
      <c r="G245" s="209"/>
      <c r="H245" s="209"/>
      <c r="I245" s="209"/>
      <c r="J245" s="147"/>
      <c r="K245" s="149">
        <v>72.875</v>
      </c>
      <c r="L245" s="147"/>
      <c r="M245" s="147"/>
      <c r="N245" s="147"/>
      <c r="O245" s="147"/>
      <c r="P245" s="147"/>
      <c r="Q245" s="147"/>
      <c r="R245" s="150"/>
      <c r="T245" s="151"/>
      <c r="U245" s="147"/>
      <c r="V245" s="147"/>
      <c r="W245" s="147"/>
      <c r="X245" s="147"/>
      <c r="Y245" s="147"/>
      <c r="Z245" s="147"/>
      <c r="AA245" s="152"/>
      <c r="AT245" s="153" t="s">
        <v>143</v>
      </c>
      <c r="AU245" s="153" t="s">
        <v>20</v>
      </c>
      <c r="AV245" s="10" t="s">
        <v>105</v>
      </c>
      <c r="AW245" s="10" t="s">
        <v>32</v>
      </c>
      <c r="AX245" s="10" t="s">
        <v>74</v>
      </c>
      <c r="AY245" s="153" t="s">
        <v>136</v>
      </c>
    </row>
    <row r="246" spans="2:65" s="9" customFormat="1" ht="22.5" customHeight="1" x14ac:dyDescent="0.3">
      <c r="B246" s="138"/>
      <c r="C246" s="139"/>
      <c r="D246" s="139"/>
      <c r="E246" s="140" t="s">
        <v>3</v>
      </c>
      <c r="F246" s="215" t="s">
        <v>496</v>
      </c>
      <c r="G246" s="214"/>
      <c r="H246" s="214"/>
      <c r="I246" s="214"/>
      <c r="J246" s="139"/>
      <c r="K246" s="141" t="s">
        <v>3</v>
      </c>
      <c r="L246" s="139"/>
      <c r="M246" s="139"/>
      <c r="N246" s="139"/>
      <c r="O246" s="139"/>
      <c r="P246" s="139"/>
      <c r="Q246" s="139"/>
      <c r="R246" s="142"/>
      <c r="T246" s="143"/>
      <c r="U246" s="139"/>
      <c r="V246" s="139"/>
      <c r="W246" s="139"/>
      <c r="X246" s="139"/>
      <c r="Y246" s="139"/>
      <c r="Z246" s="139"/>
      <c r="AA246" s="144"/>
      <c r="AT246" s="145" t="s">
        <v>143</v>
      </c>
      <c r="AU246" s="145" t="s">
        <v>20</v>
      </c>
      <c r="AV246" s="9" t="s">
        <v>20</v>
      </c>
      <c r="AW246" s="9" t="s">
        <v>32</v>
      </c>
      <c r="AX246" s="9" t="s">
        <v>74</v>
      </c>
      <c r="AY246" s="145" t="s">
        <v>136</v>
      </c>
    </row>
    <row r="247" spans="2:65" s="10" customFormat="1" ht="22.5" customHeight="1" x14ac:dyDescent="0.3">
      <c r="B247" s="146"/>
      <c r="C247" s="147"/>
      <c r="D247" s="147"/>
      <c r="E247" s="148" t="s">
        <v>310</v>
      </c>
      <c r="F247" s="208" t="s">
        <v>497</v>
      </c>
      <c r="G247" s="209"/>
      <c r="H247" s="209"/>
      <c r="I247" s="209"/>
      <c r="J247" s="147"/>
      <c r="K247" s="149">
        <v>92.125</v>
      </c>
      <c r="L247" s="147"/>
      <c r="M247" s="147"/>
      <c r="N247" s="147"/>
      <c r="O247" s="147"/>
      <c r="P247" s="147"/>
      <c r="Q247" s="147"/>
      <c r="R247" s="150"/>
      <c r="T247" s="151"/>
      <c r="U247" s="147"/>
      <c r="V247" s="147"/>
      <c r="W247" s="147"/>
      <c r="X247" s="147"/>
      <c r="Y247" s="147"/>
      <c r="Z247" s="147"/>
      <c r="AA247" s="152"/>
      <c r="AT247" s="153" t="s">
        <v>143</v>
      </c>
      <c r="AU247" s="153" t="s">
        <v>20</v>
      </c>
      <c r="AV247" s="10" t="s">
        <v>105</v>
      </c>
      <c r="AW247" s="10" t="s">
        <v>32</v>
      </c>
      <c r="AX247" s="10" t="s">
        <v>74</v>
      </c>
      <c r="AY247" s="153" t="s">
        <v>136</v>
      </c>
    </row>
    <row r="248" spans="2:65" s="10" customFormat="1" ht="22.5" customHeight="1" x14ac:dyDescent="0.3">
      <c r="B248" s="146"/>
      <c r="C248" s="147"/>
      <c r="D248" s="147"/>
      <c r="E248" s="148" t="s">
        <v>498</v>
      </c>
      <c r="F248" s="208" t="s">
        <v>499</v>
      </c>
      <c r="G248" s="209"/>
      <c r="H248" s="209"/>
      <c r="I248" s="209"/>
      <c r="J248" s="147"/>
      <c r="K248" s="149">
        <v>165</v>
      </c>
      <c r="L248" s="147"/>
      <c r="M248" s="147"/>
      <c r="N248" s="147"/>
      <c r="O248" s="147"/>
      <c r="P248" s="147"/>
      <c r="Q248" s="147"/>
      <c r="R248" s="150"/>
      <c r="T248" s="151"/>
      <c r="U248" s="147"/>
      <c r="V248" s="147"/>
      <c r="W248" s="147"/>
      <c r="X248" s="147"/>
      <c r="Y248" s="147"/>
      <c r="Z248" s="147"/>
      <c r="AA248" s="152"/>
      <c r="AT248" s="153" t="s">
        <v>143</v>
      </c>
      <c r="AU248" s="153" t="s">
        <v>20</v>
      </c>
      <c r="AV248" s="10" t="s">
        <v>105</v>
      </c>
      <c r="AW248" s="10" t="s">
        <v>32</v>
      </c>
      <c r="AX248" s="10" t="s">
        <v>20</v>
      </c>
      <c r="AY248" s="153" t="s">
        <v>136</v>
      </c>
    </row>
    <row r="249" spans="2:65" s="1" customFormat="1" ht="31.5" customHeight="1" x14ac:dyDescent="0.3">
      <c r="B249" s="128"/>
      <c r="C249" s="129" t="s">
        <v>244</v>
      </c>
      <c r="D249" s="129" t="s">
        <v>137</v>
      </c>
      <c r="E249" s="130" t="s">
        <v>500</v>
      </c>
      <c r="F249" s="210" t="s">
        <v>501</v>
      </c>
      <c r="G249" s="211"/>
      <c r="H249" s="211"/>
      <c r="I249" s="211"/>
      <c r="J249" s="131" t="s">
        <v>166</v>
      </c>
      <c r="K249" s="132">
        <v>351.54500000000002</v>
      </c>
      <c r="L249" s="212">
        <v>0</v>
      </c>
      <c r="M249" s="211"/>
      <c r="N249" s="212">
        <f>ROUND(L249*K249,2)</f>
        <v>0</v>
      </c>
      <c r="O249" s="211"/>
      <c r="P249" s="211"/>
      <c r="Q249" s="211"/>
      <c r="R249" s="133"/>
      <c r="T249" s="134" t="s">
        <v>3</v>
      </c>
      <c r="U249" s="37" t="s">
        <v>39</v>
      </c>
      <c r="V249" s="135">
        <v>0</v>
      </c>
      <c r="W249" s="135">
        <f>V249*K249</f>
        <v>0</v>
      </c>
      <c r="X249" s="135">
        <v>0</v>
      </c>
      <c r="Y249" s="135">
        <f>X249*K249</f>
        <v>0</v>
      </c>
      <c r="Z249" s="135">
        <v>0</v>
      </c>
      <c r="AA249" s="136">
        <f>Z249*K249</f>
        <v>0</v>
      </c>
      <c r="AR249" s="14" t="s">
        <v>135</v>
      </c>
      <c r="AT249" s="14" t="s">
        <v>137</v>
      </c>
      <c r="AU249" s="14" t="s">
        <v>20</v>
      </c>
      <c r="AY249" s="14" t="s">
        <v>136</v>
      </c>
      <c r="BE249" s="137">
        <f>IF(U249="základní",N249,0)</f>
        <v>0</v>
      </c>
      <c r="BF249" s="137">
        <f>IF(U249="snížená",N249,0)</f>
        <v>0</v>
      </c>
      <c r="BG249" s="137">
        <f>IF(U249="zákl. přenesená",N249,0)</f>
        <v>0</v>
      </c>
      <c r="BH249" s="137">
        <f>IF(U249="sníž. přenesená",N249,0)</f>
        <v>0</v>
      </c>
      <c r="BI249" s="137">
        <f>IF(U249="nulová",N249,0)</f>
        <v>0</v>
      </c>
      <c r="BJ249" s="14" t="s">
        <v>20</v>
      </c>
      <c r="BK249" s="137">
        <f>ROUND(L249*K249,2)</f>
        <v>0</v>
      </c>
      <c r="BL249" s="14" t="s">
        <v>135</v>
      </c>
      <c r="BM249" s="14" t="s">
        <v>502</v>
      </c>
    </row>
    <row r="250" spans="2:65" s="9" customFormat="1" ht="31.5" customHeight="1" x14ac:dyDescent="0.3">
      <c r="B250" s="138"/>
      <c r="C250" s="139"/>
      <c r="D250" s="139"/>
      <c r="E250" s="140" t="s">
        <v>3</v>
      </c>
      <c r="F250" s="213" t="s">
        <v>503</v>
      </c>
      <c r="G250" s="214"/>
      <c r="H250" s="214"/>
      <c r="I250" s="214"/>
      <c r="J250" s="139"/>
      <c r="K250" s="141" t="s">
        <v>3</v>
      </c>
      <c r="L250" s="139"/>
      <c r="M250" s="139"/>
      <c r="N250" s="139"/>
      <c r="O250" s="139"/>
      <c r="P250" s="139"/>
      <c r="Q250" s="139"/>
      <c r="R250" s="142"/>
      <c r="T250" s="143"/>
      <c r="U250" s="139"/>
      <c r="V250" s="139"/>
      <c r="W250" s="139"/>
      <c r="X250" s="139"/>
      <c r="Y250" s="139"/>
      <c r="Z250" s="139"/>
      <c r="AA250" s="144"/>
      <c r="AT250" s="145" t="s">
        <v>143</v>
      </c>
      <c r="AU250" s="145" t="s">
        <v>20</v>
      </c>
      <c r="AV250" s="9" t="s">
        <v>20</v>
      </c>
      <c r="AW250" s="9" t="s">
        <v>32</v>
      </c>
      <c r="AX250" s="9" t="s">
        <v>74</v>
      </c>
      <c r="AY250" s="145" t="s">
        <v>136</v>
      </c>
    </row>
    <row r="251" spans="2:65" s="9" customFormat="1" ht="22.5" customHeight="1" x14ac:dyDescent="0.3">
      <c r="B251" s="138"/>
      <c r="C251" s="139"/>
      <c r="D251" s="139"/>
      <c r="E251" s="140" t="s">
        <v>3</v>
      </c>
      <c r="F251" s="215" t="s">
        <v>358</v>
      </c>
      <c r="G251" s="214"/>
      <c r="H251" s="214"/>
      <c r="I251" s="214"/>
      <c r="J251" s="139"/>
      <c r="K251" s="141" t="s">
        <v>3</v>
      </c>
      <c r="L251" s="139"/>
      <c r="M251" s="139"/>
      <c r="N251" s="139"/>
      <c r="O251" s="139"/>
      <c r="P251" s="139"/>
      <c r="Q251" s="139"/>
      <c r="R251" s="142"/>
      <c r="T251" s="143"/>
      <c r="U251" s="139"/>
      <c r="V251" s="139"/>
      <c r="W251" s="139"/>
      <c r="X251" s="139"/>
      <c r="Y251" s="139"/>
      <c r="Z251" s="139"/>
      <c r="AA251" s="144"/>
      <c r="AT251" s="145" t="s">
        <v>143</v>
      </c>
      <c r="AU251" s="145" t="s">
        <v>20</v>
      </c>
      <c r="AV251" s="9" t="s">
        <v>20</v>
      </c>
      <c r="AW251" s="9" t="s">
        <v>32</v>
      </c>
      <c r="AX251" s="9" t="s">
        <v>74</v>
      </c>
      <c r="AY251" s="145" t="s">
        <v>136</v>
      </c>
    </row>
    <row r="252" spans="2:65" s="9" customFormat="1" ht="22.5" customHeight="1" x14ac:dyDescent="0.3">
      <c r="B252" s="138"/>
      <c r="C252" s="139"/>
      <c r="D252" s="139"/>
      <c r="E252" s="140" t="s">
        <v>3</v>
      </c>
      <c r="F252" s="215" t="s">
        <v>169</v>
      </c>
      <c r="G252" s="214"/>
      <c r="H252" s="214"/>
      <c r="I252" s="214"/>
      <c r="J252" s="139"/>
      <c r="K252" s="141" t="s">
        <v>3</v>
      </c>
      <c r="L252" s="139"/>
      <c r="M252" s="139"/>
      <c r="N252" s="139"/>
      <c r="O252" s="139"/>
      <c r="P252" s="139"/>
      <c r="Q252" s="139"/>
      <c r="R252" s="142"/>
      <c r="T252" s="143"/>
      <c r="U252" s="139"/>
      <c r="V252" s="139"/>
      <c r="W252" s="139"/>
      <c r="X252" s="139"/>
      <c r="Y252" s="139"/>
      <c r="Z252" s="139"/>
      <c r="AA252" s="144"/>
      <c r="AT252" s="145" t="s">
        <v>143</v>
      </c>
      <c r="AU252" s="145" t="s">
        <v>20</v>
      </c>
      <c r="AV252" s="9" t="s">
        <v>20</v>
      </c>
      <c r="AW252" s="9" t="s">
        <v>32</v>
      </c>
      <c r="AX252" s="9" t="s">
        <v>74</v>
      </c>
      <c r="AY252" s="145" t="s">
        <v>136</v>
      </c>
    </row>
    <row r="253" spans="2:65" s="9" customFormat="1" ht="31.5" customHeight="1" x14ac:dyDescent="0.3">
      <c r="B253" s="138"/>
      <c r="C253" s="139"/>
      <c r="D253" s="139"/>
      <c r="E253" s="140" t="s">
        <v>3</v>
      </c>
      <c r="F253" s="215" t="s">
        <v>504</v>
      </c>
      <c r="G253" s="214"/>
      <c r="H253" s="214"/>
      <c r="I253" s="214"/>
      <c r="J253" s="139"/>
      <c r="K253" s="141" t="s">
        <v>3</v>
      </c>
      <c r="L253" s="139"/>
      <c r="M253" s="139"/>
      <c r="N253" s="139"/>
      <c r="O253" s="139"/>
      <c r="P253" s="139"/>
      <c r="Q253" s="139"/>
      <c r="R253" s="142"/>
      <c r="T253" s="143"/>
      <c r="U253" s="139"/>
      <c r="V253" s="139"/>
      <c r="W253" s="139"/>
      <c r="X253" s="139"/>
      <c r="Y253" s="139"/>
      <c r="Z253" s="139"/>
      <c r="AA253" s="144"/>
      <c r="AT253" s="145" t="s">
        <v>143</v>
      </c>
      <c r="AU253" s="145" t="s">
        <v>20</v>
      </c>
      <c r="AV253" s="9" t="s">
        <v>20</v>
      </c>
      <c r="AW253" s="9" t="s">
        <v>32</v>
      </c>
      <c r="AX253" s="9" t="s">
        <v>74</v>
      </c>
      <c r="AY253" s="145" t="s">
        <v>136</v>
      </c>
    </row>
    <row r="254" spans="2:65" s="10" customFormat="1" ht="22.5" customHeight="1" x14ac:dyDescent="0.3">
      <c r="B254" s="146"/>
      <c r="C254" s="147"/>
      <c r="D254" s="147"/>
      <c r="E254" s="148" t="s">
        <v>319</v>
      </c>
      <c r="F254" s="208" t="s">
        <v>505</v>
      </c>
      <c r="G254" s="209"/>
      <c r="H254" s="209"/>
      <c r="I254" s="209"/>
      <c r="J254" s="147"/>
      <c r="K254" s="149">
        <v>351.54500000000002</v>
      </c>
      <c r="L254" s="147"/>
      <c r="M254" s="147"/>
      <c r="N254" s="147"/>
      <c r="O254" s="147"/>
      <c r="P254" s="147"/>
      <c r="Q254" s="147"/>
      <c r="R254" s="150"/>
      <c r="T254" s="151"/>
      <c r="U254" s="147"/>
      <c r="V254" s="147"/>
      <c r="W254" s="147"/>
      <c r="X254" s="147"/>
      <c r="Y254" s="147"/>
      <c r="Z254" s="147"/>
      <c r="AA254" s="152"/>
      <c r="AT254" s="153" t="s">
        <v>143</v>
      </c>
      <c r="AU254" s="153" t="s">
        <v>20</v>
      </c>
      <c r="AV254" s="10" t="s">
        <v>105</v>
      </c>
      <c r="AW254" s="10" t="s">
        <v>32</v>
      </c>
      <c r="AX254" s="10" t="s">
        <v>74</v>
      </c>
      <c r="AY254" s="153" t="s">
        <v>136</v>
      </c>
    </row>
    <row r="255" spans="2:65" s="10" customFormat="1" ht="22.5" customHeight="1" x14ac:dyDescent="0.3">
      <c r="B255" s="146"/>
      <c r="C255" s="147"/>
      <c r="D255" s="147"/>
      <c r="E255" s="148" t="s">
        <v>321</v>
      </c>
      <c r="F255" s="208" t="s">
        <v>506</v>
      </c>
      <c r="G255" s="209"/>
      <c r="H255" s="209"/>
      <c r="I255" s="209"/>
      <c r="J255" s="147"/>
      <c r="K255" s="149">
        <v>351.54500000000002</v>
      </c>
      <c r="L255" s="147"/>
      <c r="M255" s="147"/>
      <c r="N255" s="147"/>
      <c r="O255" s="147"/>
      <c r="P255" s="147"/>
      <c r="Q255" s="147"/>
      <c r="R255" s="150"/>
      <c r="T255" s="151"/>
      <c r="U255" s="147"/>
      <c r="V255" s="147"/>
      <c r="W255" s="147"/>
      <c r="X255" s="147"/>
      <c r="Y255" s="147"/>
      <c r="Z255" s="147"/>
      <c r="AA255" s="152"/>
      <c r="AT255" s="153" t="s">
        <v>143</v>
      </c>
      <c r="AU255" s="153" t="s">
        <v>20</v>
      </c>
      <c r="AV255" s="10" t="s">
        <v>105</v>
      </c>
      <c r="AW255" s="10" t="s">
        <v>32</v>
      </c>
      <c r="AX255" s="10" t="s">
        <v>20</v>
      </c>
      <c r="AY255" s="153" t="s">
        <v>136</v>
      </c>
    </row>
    <row r="256" spans="2:65" s="1" customFormat="1" ht="31.5" customHeight="1" x14ac:dyDescent="0.3">
      <c r="B256" s="128"/>
      <c r="C256" s="129" t="s">
        <v>253</v>
      </c>
      <c r="D256" s="129" t="s">
        <v>137</v>
      </c>
      <c r="E256" s="130" t="s">
        <v>507</v>
      </c>
      <c r="F256" s="210" t="s">
        <v>508</v>
      </c>
      <c r="G256" s="211"/>
      <c r="H256" s="211"/>
      <c r="I256" s="211"/>
      <c r="J256" s="131" t="s">
        <v>166</v>
      </c>
      <c r="K256" s="132">
        <v>126.7</v>
      </c>
      <c r="L256" s="212">
        <v>0</v>
      </c>
      <c r="M256" s="211"/>
      <c r="N256" s="212">
        <f>ROUND(L256*K256,2)</f>
        <v>0</v>
      </c>
      <c r="O256" s="211"/>
      <c r="P256" s="211"/>
      <c r="Q256" s="211"/>
      <c r="R256" s="133"/>
      <c r="T256" s="134" t="s">
        <v>3</v>
      </c>
      <c r="U256" s="37" t="s">
        <v>39</v>
      </c>
      <c r="V256" s="135">
        <v>0</v>
      </c>
      <c r="W256" s="135">
        <f>V256*K256</f>
        <v>0</v>
      </c>
      <c r="X256" s="135">
        <v>0</v>
      </c>
      <c r="Y256" s="135">
        <f>X256*K256</f>
        <v>0</v>
      </c>
      <c r="Z256" s="135">
        <v>0</v>
      </c>
      <c r="AA256" s="136">
        <f>Z256*K256</f>
        <v>0</v>
      </c>
      <c r="AR256" s="14" t="s">
        <v>135</v>
      </c>
      <c r="AT256" s="14" t="s">
        <v>137</v>
      </c>
      <c r="AU256" s="14" t="s">
        <v>20</v>
      </c>
      <c r="AY256" s="14" t="s">
        <v>136</v>
      </c>
      <c r="BE256" s="137">
        <f>IF(U256="základní",N256,0)</f>
        <v>0</v>
      </c>
      <c r="BF256" s="137">
        <f>IF(U256="snížená",N256,0)</f>
        <v>0</v>
      </c>
      <c r="BG256" s="137">
        <f>IF(U256="zákl. přenesená",N256,0)</f>
        <v>0</v>
      </c>
      <c r="BH256" s="137">
        <f>IF(U256="sníž. přenesená",N256,0)</f>
        <v>0</v>
      </c>
      <c r="BI256" s="137">
        <f>IF(U256="nulová",N256,0)</f>
        <v>0</v>
      </c>
      <c r="BJ256" s="14" t="s">
        <v>20</v>
      </c>
      <c r="BK256" s="137">
        <f>ROUND(L256*K256,2)</f>
        <v>0</v>
      </c>
      <c r="BL256" s="14" t="s">
        <v>135</v>
      </c>
      <c r="BM256" s="14" t="s">
        <v>509</v>
      </c>
    </row>
    <row r="257" spans="2:65" s="9" customFormat="1" ht="22.5" customHeight="1" x14ac:dyDescent="0.3">
      <c r="B257" s="138"/>
      <c r="C257" s="139"/>
      <c r="D257" s="139"/>
      <c r="E257" s="140" t="s">
        <v>3</v>
      </c>
      <c r="F257" s="213" t="s">
        <v>510</v>
      </c>
      <c r="G257" s="214"/>
      <c r="H257" s="214"/>
      <c r="I257" s="214"/>
      <c r="J257" s="139"/>
      <c r="K257" s="141" t="s">
        <v>3</v>
      </c>
      <c r="L257" s="139"/>
      <c r="M257" s="139"/>
      <c r="N257" s="139"/>
      <c r="O257" s="139"/>
      <c r="P257" s="139"/>
      <c r="Q257" s="139"/>
      <c r="R257" s="142"/>
      <c r="T257" s="143"/>
      <c r="U257" s="139"/>
      <c r="V257" s="139"/>
      <c r="W257" s="139"/>
      <c r="X257" s="139"/>
      <c r="Y257" s="139"/>
      <c r="Z257" s="139"/>
      <c r="AA257" s="144"/>
      <c r="AT257" s="145" t="s">
        <v>143</v>
      </c>
      <c r="AU257" s="145" t="s">
        <v>20</v>
      </c>
      <c r="AV257" s="9" t="s">
        <v>20</v>
      </c>
      <c r="AW257" s="9" t="s">
        <v>32</v>
      </c>
      <c r="AX257" s="9" t="s">
        <v>74</v>
      </c>
      <c r="AY257" s="145" t="s">
        <v>136</v>
      </c>
    </row>
    <row r="258" spans="2:65" s="9" customFormat="1" ht="22.5" customHeight="1" x14ac:dyDescent="0.3">
      <c r="B258" s="138"/>
      <c r="C258" s="139"/>
      <c r="D258" s="139"/>
      <c r="E258" s="140" t="s">
        <v>3</v>
      </c>
      <c r="F258" s="215" t="s">
        <v>358</v>
      </c>
      <c r="G258" s="214"/>
      <c r="H258" s="214"/>
      <c r="I258" s="214"/>
      <c r="J258" s="139"/>
      <c r="K258" s="141" t="s">
        <v>3</v>
      </c>
      <c r="L258" s="139"/>
      <c r="M258" s="139"/>
      <c r="N258" s="139"/>
      <c r="O258" s="139"/>
      <c r="P258" s="139"/>
      <c r="Q258" s="139"/>
      <c r="R258" s="142"/>
      <c r="T258" s="143"/>
      <c r="U258" s="139"/>
      <c r="V258" s="139"/>
      <c r="W258" s="139"/>
      <c r="X258" s="139"/>
      <c r="Y258" s="139"/>
      <c r="Z258" s="139"/>
      <c r="AA258" s="144"/>
      <c r="AT258" s="145" t="s">
        <v>143</v>
      </c>
      <c r="AU258" s="145" t="s">
        <v>20</v>
      </c>
      <c r="AV258" s="9" t="s">
        <v>20</v>
      </c>
      <c r="AW258" s="9" t="s">
        <v>32</v>
      </c>
      <c r="AX258" s="9" t="s">
        <v>74</v>
      </c>
      <c r="AY258" s="145" t="s">
        <v>136</v>
      </c>
    </row>
    <row r="259" spans="2:65" s="9" customFormat="1" ht="22.5" customHeight="1" x14ac:dyDescent="0.3">
      <c r="B259" s="138"/>
      <c r="C259" s="139"/>
      <c r="D259" s="139"/>
      <c r="E259" s="140" t="s">
        <v>3</v>
      </c>
      <c r="F259" s="215" t="s">
        <v>169</v>
      </c>
      <c r="G259" s="214"/>
      <c r="H259" s="214"/>
      <c r="I259" s="214"/>
      <c r="J259" s="139"/>
      <c r="K259" s="141" t="s">
        <v>3</v>
      </c>
      <c r="L259" s="139"/>
      <c r="M259" s="139"/>
      <c r="N259" s="139"/>
      <c r="O259" s="139"/>
      <c r="P259" s="139"/>
      <c r="Q259" s="139"/>
      <c r="R259" s="142"/>
      <c r="T259" s="143"/>
      <c r="U259" s="139"/>
      <c r="V259" s="139"/>
      <c r="W259" s="139"/>
      <c r="X259" s="139"/>
      <c r="Y259" s="139"/>
      <c r="Z259" s="139"/>
      <c r="AA259" s="144"/>
      <c r="AT259" s="145" t="s">
        <v>143</v>
      </c>
      <c r="AU259" s="145" t="s">
        <v>20</v>
      </c>
      <c r="AV259" s="9" t="s">
        <v>20</v>
      </c>
      <c r="AW259" s="9" t="s">
        <v>32</v>
      </c>
      <c r="AX259" s="9" t="s">
        <v>74</v>
      </c>
      <c r="AY259" s="145" t="s">
        <v>136</v>
      </c>
    </row>
    <row r="260" spans="2:65" s="9" customFormat="1" ht="22.5" customHeight="1" x14ac:dyDescent="0.3">
      <c r="B260" s="138"/>
      <c r="C260" s="139"/>
      <c r="D260" s="139"/>
      <c r="E260" s="140" t="s">
        <v>3</v>
      </c>
      <c r="F260" s="215" t="s">
        <v>473</v>
      </c>
      <c r="G260" s="214"/>
      <c r="H260" s="214"/>
      <c r="I260" s="214"/>
      <c r="J260" s="139"/>
      <c r="K260" s="141" t="s">
        <v>3</v>
      </c>
      <c r="L260" s="139"/>
      <c r="M260" s="139"/>
      <c r="N260" s="139"/>
      <c r="O260" s="139"/>
      <c r="P260" s="139"/>
      <c r="Q260" s="139"/>
      <c r="R260" s="142"/>
      <c r="T260" s="143"/>
      <c r="U260" s="139"/>
      <c r="V260" s="139"/>
      <c r="W260" s="139"/>
      <c r="X260" s="139"/>
      <c r="Y260" s="139"/>
      <c r="Z260" s="139"/>
      <c r="AA260" s="144"/>
      <c r="AT260" s="145" t="s">
        <v>143</v>
      </c>
      <c r="AU260" s="145" t="s">
        <v>20</v>
      </c>
      <c r="AV260" s="9" t="s">
        <v>20</v>
      </c>
      <c r="AW260" s="9" t="s">
        <v>32</v>
      </c>
      <c r="AX260" s="9" t="s">
        <v>74</v>
      </c>
      <c r="AY260" s="145" t="s">
        <v>136</v>
      </c>
    </row>
    <row r="261" spans="2:65" s="10" customFormat="1" ht="22.5" customHeight="1" x14ac:dyDescent="0.3">
      <c r="B261" s="146"/>
      <c r="C261" s="147"/>
      <c r="D261" s="147"/>
      <c r="E261" s="148" t="s">
        <v>331</v>
      </c>
      <c r="F261" s="208" t="s">
        <v>481</v>
      </c>
      <c r="G261" s="209"/>
      <c r="H261" s="209"/>
      <c r="I261" s="209"/>
      <c r="J261" s="147"/>
      <c r="K261" s="149">
        <v>126.7</v>
      </c>
      <c r="L261" s="147"/>
      <c r="M261" s="147"/>
      <c r="N261" s="147"/>
      <c r="O261" s="147"/>
      <c r="P261" s="147"/>
      <c r="Q261" s="147"/>
      <c r="R261" s="150"/>
      <c r="T261" s="151"/>
      <c r="U261" s="147"/>
      <c r="V261" s="147"/>
      <c r="W261" s="147"/>
      <c r="X261" s="147"/>
      <c r="Y261" s="147"/>
      <c r="Z261" s="147"/>
      <c r="AA261" s="152"/>
      <c r="AT261" s="153" t="s">
        <v>143</v>
      </c>
      <c r="AU261" s="153" t="s">
        <v>20</v>
      </c>
      <c r="AV261" s="10" t="s">
        <v>105</v>
      </c>
      <c r="AW261" s="10" t="s">
        <v>32</v>
      </c>
      <c r="AX261" s="10" t="s">
        <v>74</v>
      </c>
      <c r="AY261" s="153" t="s">
        <v>136</v>
      </c>
    </row>
    <row r="262" spans="2:65" s="10" customFormat="1" ht="22.5" customHeight="1" x14ac:dyDescent="0.3">
      <c r="B262" s="146"/>
      <c r="C262" s="147"/>
      <c r="D262" s="147"/>
      <c r="E262" s="148" t="s">
        <v>334</v>
      </c>
      <c r="F262" s="208" t="s">
        <v>482</v>
      </c>
      <c r="G262" s="209"/>
      <c r="H262" s="209"/>
      <c r="I262" s="209"/>
      <c r="J262" s="147"/>
      <c r="K262" s="149">
        <v>126.7</v>
      </c>
      <c r="L262" s="147"/>
      <c r="M262" s="147"/>
      <c r="N262" s="147"/>
      <c r="O262" s="147"/>
      <c r="P262" s="147"/>
      <c r="Q262" s="147"/>
      <c r="R262" s="150"/>
      <c r="T262" s="151"/>
      <c r="U262" s="147"/>
      <c r="V262" s="147"/>
      <c r="W262" s="147"/>
      <c r="X262" s="147"/>
      <c r="Y262" s="147"/>
      <c r="Z262" s="147"/>
      <c r="AA262" s="152"/>
      <c r="AT262" s="153" t="s">
        <v>143</v>
      </c>
      <c r="AU262" s="153" t="s">
        <v>20</v>
      </c>
      <c r="AV262" s="10" t="s">
        <v>105</v>
      </c>
      <c r="AW262" s="10" t="s">
        <v>32</v>
      </c>
      <c r="AX262" s="10" t="s">
        <v>20</v>
      </c>
      <c r="AY262" s="153" t="s">
        <v>136</v>
      </c>
    </row>
    <row r="263" spans="2:65" s="1" customFormat="1" ht="31.5" customHeight="1" x14ac:dyDescent="0.3">
      <c r="B263" s="128"/>
      <c r="C263" s="129" t="s">
        <v>280</v>
      </c>
      <c r="D263" s="129" t="s">
        <v>137</v>
      </c>
      <c r="E263" s="130" t="s">
        <v>511</v>
      </c>
      <c r="F263" s="210" t="s">
        <v>512</v>
      </c>
      <c r="G263" s="211"/>
      <c r="H263" s="211"/>
      <c r="I263" s="211"/>
      <c r="J263" s="131" t="s">
        <v>166</v>
      </c>
      <c r="K263" s="132">
        <v>294.52</v>
      </c>
      <c r="L263" s="212">
        <v>0</v>
      </c>
      <c r="M263" s="211"/>
      <c r="N263" s="212">
        <f>ROUND(L263*K263,2)</f>
        <v>0</v>
      </c>
      <c r="O263" s="211"/>
      <c r="P263" s="211"/>
      <c r="Q263" s="211"/>
      <c r="R263" s="133"/>
      <c r="T263" s="134" t="s">
        <v>3</v>
      </c>
      <c r="U263" s="37" t="s">
        <v>39</v>
      </c>
      <c r="V263" s="135">
        <v>0</v>
      </c>
      <c r="W263" s="135">
        <f>V263*K263</f>
        <v>0</v>
      </c>
      <c r="X263" s="135">
        <v>0</v>
      </c>
      <c r="Y263" s="135">
        <f>X263*K263</f>
        <v>0</v>
      </c>
      <c r="Z263" s="135">
        <v>0</v>
      </c>
      <c r="AA263" s="136">
        <f>Z263*K263</f>
        <v>0</v>
      </c>
      <c r="AR263" s="14" t="s">
        <v>135</v>
      </c>
      <c r="AT263" s="14" t="s">
        <v>137</v>
      </c>
      <c r="AU263" s="14" t="s">
        <v>20</v>
      </c>
      <c r="AY263" s="14" t="s">
        <v>136</v>
      </c>
      <c r="BE263" s="137">
        <f>IF(U263="základní",N263,0)</f>
        <v>0</v>
      </c>
      <c r="BF263" s="137">
        <f>IF(U263="snížená",N263,0)</f>
        <v>0</v>
      </c>
      <c r="BG263" s="137">
        <f>IF(U263="zákl. přenesená",N263,0)</f>
        <v>0</v>
      </c>
      <c r="BH263" s="137">
        <f>IF(U263="sníž. přenesená",N263,0)</f>
        <v>0</v>
      </c>
      <c r="BI263" s="137">
        <f>IF(U263="nulová",N263,0)</f>
        <v>0</v>
      </c>
      <c r="BJ263" s="14" t="s">
        <v>20</v>
      </c>
      <c r="BK263" s="137">
        <f>ROUND(L263*K263,2)</f>
        <v>0</v>
      </c>
      <c r="BL263" s="14" t="s">
        <v>135</v>
      </c>
      <c r="BM263" s="14" t="s">
        <v>513</v>
      </c>
    </row>
    <row r="264" spans="2:65" s="9" customFormat="1" ht="31.5" customHeight="1" x14ac:dyDescent="0.3">
      <c r="B264" s="138"/>
      <c r="C264" s="139"/>
      <c r="D264" s="139"/>
      <c r="E264" s="140" t="s">
        <v>3</v>
      </c>
      <c r="F264" s="213" t="s">
        <v>514</v>
      </c>
      <c r="G264" s="214"/>
      <c r="H264" s="214"/>
      <c r="I264" s="214"/>
      <c r="J264" s="139"/>
      <c r="K264" s="141" t="s">
        <v>3</v>
      </c>
      <c r="L264" s="139"/>
      <c r="M264" s="139"/>
      <c r="N264" s="139"/>
      <c r="O264" s="139"/>
      <c r="P264" s="139"/>
      <c r="Q264" s="139"/>
      <c r="R264" s="142"/>
      <c r="T264" s="143"/>
      <c r="U264" s="139"/>
      <c r="V264" s="139"/>
      <c r="W264" s="139"/>
      <c r="X264" s="139"/>
      <c r="Y264" s="139"/>
      <c r="Z264" s="139"/>
      <c r="AA264" s="144"/>
      <c r="AT264" s="145" t="s">
        <v>143</v>
      </c>
      <c r="AU264" s="145" t="s">
        <v>20</v>
      </c>
      <c r="AV264" s="9" t="s">
        <v>20</v>
      </c>
      <c r="AW264" s="9" t="s">
        <v>32</v>
      </c>
      <c r="AX264" s="9" t="s">
        <v>74</v>
      </c>
      <c r="AY264" s="145" t="s">
        <v>136</v>
      </c>
    </row>
    <row r="265" spans="2:65" s="9" customFormat="1" ht="22.5" customHeight="1" x14ac:dyDescent="0.3">
      <c r="B265" s="138"/>
      <c r="C265" s="139"/>
      <c r="D265" s="139"/>
      <c r="E265" s="140" t="s">
        <v>3</v>
      </c>
      <c r="F265" s="215" t="s">
        <v>358</v>
      </c>
      <c r="G265" s="214"/>
      <c r="H265" s="214"/>
      <c r="I265" s="214"/>
      <c r="J265" s="139"/>
      <c r="K265" s="141" t="s">
        <v>3</v>
      </c>
      <c r="L265" s="139"/>
      <c r="M265" s="139"/>
      <c r="N265" s="139"/>
      <c r="O265" s="139"/>
      <c r="P265" s="139"/>
      <c r="Q265" s="139"/>
      <c r="R265" s="142"/>
      <c r="T265" s="143"/>
      <c r="U265" s="139"/>
      <c r="V265" s="139"/>
      <c r="W265" s="139"/>
      <c r="X265" s="139"/>
      <c r="Y265" s="139"/>
      <c r="Z265" s="139"/>
      <c r="AA265" s="144"/>
      <c r="AT265" s="145" t="s">
        <v>143</v>
      </c>
      <c r="AU265" s="145" t="s">
        <v>20</v>
      </c>
      <c r="AV265" s="9" t="s">
        <v>20</v>
      </c>
      <c r="AW265" s="9" t="s">
        <v>32</v>
      </c>
      <c r="AX265" s="9" t="s">
        <v>74</v>
      </c>
      <c r="AY265" s="145" t="s">
        <v>136</v>
      </c>
    </row>
    <row r="266" spans="2:65" s="9" customFormat="1" ht="22.5" customHeight="1" x14ac:dyDescent="0.3">
      <c r="B266" s="138"/>
      <c r="C266" s="139"/>
      <c r="D266" s="139"/>
      <c r="E266" s="140" t="s">
        <v>3</v>
      </c>
      <c r="F266" s="215" t="s">
        <v>169</v>
      </c>
      <c r="G266" s="214"/>
      <c r="H266" s="214"/>
      <c r="I266" s="214"/>
      <c r="J266" s="139"/>
      <c r="K266" s="141" t="s">
        <v>3</v>
      </c>
      <c r="L266" s="139"/>
      <c r="M266" s="139"/>
      <c r="N266" s="139"/>
      <c r="O266" s="139"/>
      <c r="P266" s="139"/>
      <c r="Q266" s="139"/>
      <c r="R266" s="142"/>
      <c r="T266" s="143"/>
      <c r="U266" s="139"/>
      <c r="V266" s="139"/>
      <c r="W266" s="139"/>
      <c r="X266" s="139"/>
      <c r="Y266" s="139"/>
      <c r="Z266" s="139"/>
      <c r="AA266" s="144"/>
      <c r="AT266" s="145" t="s">
        <v>143</v>
      </c>
      <c r="AU266" s="145" t="s">
        <v>20</v>
      </c>
      <c r="AV266" s="9" t="s">
        <v>20</v>
      </c>
      <c r="AW266" s="9" t="s">
        <v>32</v>
      </c>
      <c r="AX266" s="9" t="s">
        <v>74</v>
      </c>
      <c r="AY266" s="145" t="s">
        <v>136</v>
      </c>
    </row>
    <row r="267" spans="2:65" s="9" customFormat="1" ht="22.5" customHeight="1" x14ac:dyDescent="0.3">
      <c r="B267" s="138"/>
      <c r="C267" s="139"/>
      <c r="D267" s="139"/>
      <c r="E267" s="140" t="s">
        <v>3</v>
      </c>
      <c r="F267" s="215" t="s">
        <v>473</v>
      </c>
      <c r="G267" s="214"/>
      <c r="H267" s="214"/>
      <c r="I267" s="214"/>
      <c r="J267" s="139"/>
      <c r="K267" s="141" t="s">
        <v>3</v>
      </c>
      <c r="L267" s="139"/>
      <c r="M267" s="139"/>
      <c r="N267" s="139"/>
      <c r="O267" s="139"/>
      <c r="P267" s="139"/>
      <c r="Q267" s="139"/>
      <c r="R267" s="142"/>
      <c r="T267" s="143"/>
      <c r="U267" s="139"/>
      <c r="V267" s="139"/>
      <c r="W267" s="139"/>
      <c r="X267" s="139"/>
      <c r="Y267" s="139"/>
      <c r="Z267" s="139"/>
      <c r="AA267" s="144"/>
      <c r="AT267" s="145" t="s">
        <v>143</v>
      </c>
      <c r="AU267" s="145" t="s">
        <v>20</v>
      </c>
      <c r="AV267" s="9" t="s">
        <v>20</v>
      </c>
      <c r="AW267" s="9" t="s">
        <v>32</v>
      </c>
      <c r="AX267" s="9" t="s">
        <v>74</v>
      </c>
      <c r="AY267" s="145" t="s">
        <v>136</v>
      </c>
    </row>
    <row r="268" spans="2:65" s="10" customFormat="1" ht="22.5" customHeight="1" x14ac:dyDescent="0.3">
      <c r="B268" s="146"/>
      <c r="C268" s="147"/>
      <c r="D268" s="147"/>
      <c r="E268" s="148" t="s">
        <v>348</v>
      </c>
      <c r="F268" s="208" t="s">
        <v>515</v>
      </c>
      <c r="G268" s="209"/>
      <c r="H268" s="209"/>
      <c r="I268" s="209"/>
      <c r="J268" s="147"/>
      <c r="K268" s="149">
        <v>294.52</v>
      </c>
      <c r="L268" s="147"/>
      <c r="M268" s="147"/>
      <c r="N268" s="147"/>
      <c r="O268" s="147"/>
      <c r="P268" s="147"/>
      <c r="Q268" s="147"/>
      <c r="R268" s="150"/>
      <c r="T268" s="151"/>
      <c r="U268" s="147"/>
      <c r="V268" s="147"/>
      <c r="W268" s="147"/>
      <c r="X268" s="147"/>
      <c r="Y268" s="147"/>
      <c r="Z268" s="147"/>
      <c r="AA268" s="152"/>
      <c r="AT268" s="153" t="s">
        <v>143</v>
      </c>
      <c r="AU268" s="153" t="s">
        <v>20</v>
      </c>
      <c r="AV268" s="10" t="s">
        <v>105</v>
      </c>
      <c r="AW268" s="10" t="s">
        <v>32</v>
      </c>
      <c r="AX268" s="10" t="s">
        <v>74</v>
      </c>
      <c r="AY268" s="153" t="s">
        <v>136</v>
      </c>
    </row>
    <row r="269" spans="2:65" s="10" customFormat="1" ht="22.5" customHeight="1" x14ac:dyDescent="0.3">
      <c r="B269" s="146"/>
      <c r="C269" s="147"/>
      <c r="D269" s="147"/>
      <c r="E269" s="148" t="s">
        <v>350</v>
      </c>
      <c r="F269" s="208" t="s">
        <v>475</v>
      </c>
      <c r="G269" s="209"/>
      <c r="H269" s="209"/>
      <c r="I269" s="209"/>
      <c r="J269" s="147"/>
      <c r="K269" s="149">
        <v>294.52</v>
      </c>
      <c r="L269" s="147"/>
      <c r="M269" s="147"/>
      <c r="N269" s="147"/>
      <c r="O269" s="147"/>
      <c r="P269" s="147"/>
      <c r="Q269" s="147"/>
      <c r="R269" s="150"/>
      <c r="T269" s="151"/>
      <c r="U269" s="147"/>
      <c r="V269" s="147"/>
      <c r="W269" s="147"/>
      <c r="X269" s="147"/>
      <c r="Y269" s="147"/>
      <c r="Z269" s="147"/>
      <c r="AA269" s="152"/>
      <c r="AT269" s="153" t="s">
        <v>143</v>
      </c>
      <c r="AU269" s="153" t="s">
        <v>20</v>
      </c>
      <c r="AV269" s="10" t="s">
        <v>105</v>
      </c>
      <c r="AW269" s="10" t="s">
        <v>32</v>
      </c>
      <c r="AX269" s="10" t="s">
        <v>20</v>
      </c>
      <c r="AY269" s="153" t="s">
        <v>136</v>
      </c>
    </row>
    <row r="270" spans="2:65" s="1" customFormat="1" ht="22.5" customHeight="1" x14ac:dyDescent="0.3">
      <c r="B270" s="128"/>
      <c r="C270" s="129" t="s">
        <v>516</v>
      </c>
      <c r="D270" s="129" t="s">
        <v>137</v>
      </c>
      <c r="E270" s="130" t="s">
        <v>517</v>
      </c>
      <c r="F270" s="210" t="s">
        <v>518</v>
      </c>
      <c r="G270" s="211"/>
      <c r="H270" s="211"/>
      <c r="I270" s="211"/>
      <c r="J270" s="131" t="s">
        <v>166</v>
      </c>
      <c r="K270" s="132">
        <v>294.52</v>
      </c>
      <c r="L270" s="212">
        <v>0</v>
      </c>
      <c r="M270" s="211"/>
      <c r="N270" s="212">
        <f>ROUND(L270*K270,2)</f>
        <v>0</v>
      </c>
      <c r="O270" s="211"/>
      <c r="P270" s="211"/>
      <c r="Q270" s="211"/>
      <c r="R270" s="133"/>
      <c r="T270" s="134" t="s">
        <v>3</v>
      </c>
      <c r="U270" s="37" t="s">
        <v>39</v>
      </c>
      <c r="V270" s="135">
        <v>0</v>
      </c>
      <c r="W270" s="135">
        <f>V270*K270</f>
        <v>0</v>
      </c>
      <c r="X270" s="135">
        <v>0</v>
      </c>
      <c r="Y270" s="135">
        <f>X270*K270</f>
        <v>0</v>
      </c>
      <c r="Z270" s="135">
        <v>0</v>
      </c>
      <c r="AA270" s="136">
        <f>Z270*K270</f>
        <v>0</v>
      </c>
      <c r="AR270" s="14" t="s">
        <v>135</v>
      </c>
      <c r="AT270" s="14" t="s">
        <v>137</v>
      </c>
      <c r="AU270" s="14" t="s">
        <v>20</v>
      </c>
      <c r="AY270" s="14" t="s">
        <v>136</v>
      </c>
      <c r="BE270" s="137">
        <f>IF(U270="základní",N270,0)</f>
        <v>0</v>
      </c>
      <c r="BF270" s="137">
        <f>IF(U270="snížená",N270,0)</f>
        <v>0</v>
      </c>
      <c r="BG270" s="137">
        <f>IF(U270="zákl. přenesená",N270,0)</f>
        <v>0</v>
      </c>
      <c r="BH270" s="137">
        <f>IF(U270="sníž. přenesená",N270,0)</f>
        <v>0</v>
      </c>
      <c r="BI270" s="137">
        <f>IF(U270="nulová",N270,0)</f>
        <v>0</v>
      </c>
      <c r="BJ270" s="14" t="s">
        <v>20</v>
      </c>
      <c r="BK270" s="137">
        <f>ROUND(L270*K270,2)</f>
        <v>0</v>
      </c>
      <c r="BL270" s="14" t="s">
        <v>135</v>
      </c>
      <c r="BM270" s="14" t="s">
        <v>519</v>
      </c>
    </row>
    <row r="271" spans="2:65" s="9" customFormat="1" ht="22.5" customHeight="1" x14ac:dyDescent="0.3">
      <c r="B271" s="138"/>
      <c r="C271" s="139"/>
      <c r="D271" s="139"/>
      <c r="E271" s="140" t="s">
        <v>3</v>
      </c>
      <c r="F271" s="213" t="s">
        <v>520</v>
      </c>
      <c r="G271" s="214"/>
      <c r="H271" s="214"/>
      <c r="I271" s="214"/>
      <c r="J271" s="139"/>
      <c r="K271" s="141" t="s">
        <v>3</v>
      </c>
      <c r="L271" s="139"/>
      <c r="M271" s="139"/>
      <c r="N271" s="139"/>
      <c r="O271" s="139"/>
      <c r="P271" s="139"/>
      <c r="Q271" s="139"/>
      <c r="R271" s="142"/>
      <c r="T271" s="143"/>
      <c r="U271" s="139"/>
      <c r="V271" s="139"/>
      <c r="W271" s="139"/>
      <c r="X271" s="139"/>
      <c r="Y271" s="139"/>
      <c r="Z271" s="139"/>
      <c r="AA271" s="144"/>
      <c r="AT271" s="145" t="s">
        <v>143</v>
      </c>
      <c r="AU271" s="145" t="s">
        <v>20</v>
      </c>
      <c r="AV271" s="9" t="s">
        <v>20</v>
      </c>
      <c r="AW271" s="9" t="s">
        <v>32</v>
      </c>
      <c r="AX271" s="9" t="s">
        <v>74</v>
      </c>
      <c r="AY271" s="145" t="s">
        <v>136</v>
      </c>
    </row>
    <row r="272" spans="2:65" s="9" customFormat="1" ht="22.5" customHeight="1" x14ac:dyDescent="0.3">
      <c r="B272" s="138"/>
      <c r="C272" s="139"/>
      <c r="D272" s="139"/>
      <c r="E272" s="140" t="s">
        <v>3</v>
      </c>
      <c r="F272" s="215" t="s">
        <v>358</v>
      </c>
      <c r="G272" s="214"/>
      <c r="H272" s="214"/>
      <c r="I272" s="214"/>
      <c r="J272" s="139"/>
      <c r="K272" s="141" t="s">
        <v>3</v>
      </c>
      <c r="L272" s="139"/>
      <c r="M272" s="139"/>
      <c r="N272" s="139"/>
      <c r="O272" s="139"/>
      <c r="P272" s="139"/>
      <c r="Q272" s="139"/>
      <c r="R272" s="142"/>
      <c r="T272" s="143"/>
      <c r="U272" s="139"/>
      <c r="V272" s="139"/>
      <c r="W272" s="139"/>
      <c r="X272" s="139"/>
      <c r="Y272" s="139"/>
      <c r="Z272" s="139"/>
      <c r="AA272" s="144"/>
      <c r="AT272" s="145" t="s">
        <v>143</v>
      </c>
      <c r="AU272" s="145" t="s">
        <v>20</v>
      </c>
      <c r="AV272" s="9" t="s">
        <v>20</v>
      </c>
      <c r="AW272" s="9" t="s">
        <v>32</v>
      </c>
      <c r="AX272" s="9" t="s">
        <v>74</v>
      </c>
      <c r="AY272" s="145" t="s">
        <v>136</v>
      </c>
    </row>
    <row r="273" spans="2:65" s="9" customFormat="1" ht="22.5" customHeight="1" x14ac:dyDescent="0.3">
      <c r="B273" s="138"/>
      <c r="C273" s="139"/>
      <c r="D273" s="139"/>
      <c r="E273" s="140" t="s">
        <v>3</v>
      </c>
      <c r="F273" s="215" t="s">
        <v>521</v>
      </c>
      <c r="G273" s="214"/>
      <c r="H273" s="214"/>
      <c r="I273" s="214"/>
      <c r="J273" s="139"/>
      <c r="K273" s="141" t="s">
        <v>3</v>
      </c>
      <c r="L273" s="139"/>
      <c r="M273" s="139"/>
      <c r="N273" s="139"/>
      <c r="O273" s="139"/>
      <c r="P273" s="139"/>
      <c r="Q273" s="139"/>
      <c r="R273" s="142"/>
      <c r="T273" s="143"/>
      <c r="U273" s="139"/>
      <c r="V273" s="139"/>
      <c r="W273" s="139"/>
      <c r="X273" s="139"/>
      <c r="Y273" s="139"/>
      <c r="Z273" s="139"/>
      <c r="AA273" s="144"/>
      <c r="AT273" s="145" t="s">
        <v>143</v>
      </c>
      <c r="AU273" s="145" t="s">
        <v>20</v>
      </c>
      <c r="AV273" s="9" t="s">
        <v>20</v>
      </c>
      <c r="AW273" s="9" t="s">
        <v>32</v>
      </c>
      <c r="AX273" s="9" t="s">
        <v>74</v>
      </c>
      <c r="AY273" s="145" t="s">
        <v>136</v>
      </c>
    </row>
    <row r="274" spans="2:65" s="10" customFormat="1" ht="22.5" customHeight="1" x14ac:dyDescent="0.3">
      <c r="B274" s="146"/>
      <c r="C274" s="147"/>
      <c r="D274" s="147"/>
      <c r="E274" s="148" t="s">
        <v>522</v>
      </c>
      <c r="F274" s="208" t="s">
        <v>523</v>
      </c>
      <c r="G274" s="209"/>
      <c r="H274" s="209"/>
      <c r="I274" s="209"/>
      <c r="J274" s="147"/>
      <c r="K274" s="149">
        <v>294.52</v>
      </c>
      <c r="L274" s="147"/>
      <c r="M274" s="147"/>
      <c r="N274" s="147"/>
      <c r="O274" s="147"/>
      <c r="P274" s="147"/>
      <c r="Q274" s="147"/>
      <c r="R274" s="150"/>
      <c r="T274" s="151"/>
      <c r="U274" s="147"/>
      <c r="V274" s="147"/>
      <c r="W274" s="147"/>
      <c r="X274" s="147"/>
      <c r="Y274" s="147"/>
      <c r="Z274" s="147"/>
      <c r="AA274" s="152"/>
      <c r="AT274" s="153" t="s">
        <v>143</v>
      </c>
      <c r="AU274" s="153" t="s">
        <v>20</v>
      </c>
      <c r="AV274" s="10" t="s">
        <v>105</v>
      </c>
      <c r="AW274" s="10" t="s">
        <v>32</v>
      </c>
      <c r="AX274" s="10" t="s">
        <v>74</v>
      </c>
      <c r="AY274" s="153" t="s">
        <v>136</v>
      </c>
    </row>
    <row r="275" spans="2:65" s="10" customFormat="1" ht="22.5" customHeight="1" x14ac:dyDescent="0.3">
      <c r="B275" s="146"/>
      <c r="C275" s="147"/>
      <c r="D275" s="147"/>
      <c r="E275" s="148" t="s">
        <v>524</v>
      </c>
      <c r="F275" s="208" t="s">
        <v>475</v>
      </c>
      <c r="G275" s="209"/>
      <c r="H275" s="209"/>
      <c r="I275" s="209"/>
      <c r="J275" s="147"/>
      <c r="K275" s="149">
        <v>294.52</v>
      </c>
      <c r="L275" s="147"/>
      <c r="M275" s="147"/>
      <c r="N275" s="147"/>
      <c r="O275" s="147"/>
      <c r="P275" s="147"/>
      <c r="Q275" s="147"/>
      <c r="R275" s="150"/>
      <c r="T275" s="151"/>
      <c r="U275" s="147"/>
      <c r="V275" s="147"/>
      <c r="W275" s="147"/>
      <c r="X275" s="147"/>
      <c r="Y275" s="147"/>
      <c r="Z275" s="147"/>
      <c r="AA275" s="152"/>
      <c r="AT275" s="153" t="s">
        <v>143</v>
      </c>
      <c r="AU275" s="153" t="s">
        <v>20</v>
      </c>
      <c r="AV275" s="10" t="s">
        <v>105</v>
      </c>
      <c r="AW275" s="10" t="s">
        <v>32</v>
      </c>
      <c r="AX275" s="10" t="s">
        <v>20</v>
      </c>
      <c r="AY275" s="153" t="s">
        <v>136</v>
      </c>
    </row>
    <row r="276" spans="2:65" s="1" customFormat="1" ht="22.5" customHeight="1" x14ac:dyDescent="0.3">
      <c r="B276" s="128"/>
      <c r="C276" s="129" t="s">
        <v>8</v>
      </c>
      <c r="D276" s="129" t="s">
        <v>137</v>
      </c>
      <c r="E276" s="130" t="s">
        <v>525</v>
      </c>
      <c r="F276" s="210" t="s">
        <v>526</v>
      </c>
      <c r="G276" s="211"/>
      <c r="H276" s="211"/>
      <c r="I276" s="211"/>
      <c r="J276" s="131" t="s">
        <v>166</v>
      </c>
      <c r="K276" s="132">
        <v>96.25</v>
      </c>
      <c r="L276" s="212">
        <v>0</v>
      </c>
      <c r="M276" s="211"/>
      <c r="N276" s="212">
        <f>ROUND(L276*K276,2)</f>
        <v>0</v>
      </c>
      <c r="O276" s="211"/>
      <c r="P276" s="211"/>
      <c r="Q276" s="211"/>
      <c r="R276" s="133"/>
      <c r="T276" s="134" t="s">
        <v>3</v>
      </c>
      <c r="U276" s="37" t="s">
        <v>39</v>
      </c>
      <c r="V276" s="135">
        <v>0</v>
      </c>
      <c r="W276" s="135">
        <f>V276*K276</f>
        <v>0</v>
      </c>
      <c r="X276" s="135">
        <v>0</v>
      </c>
      <c r="Y276" s="135">
        <f>X276*K276</f>
        <v>0</v>
      </c>
      <c r="Z276" s="135">
        <v>0</v>
      </c>
      <c r="AA276" s="136">
        <f>Z276*K276</f>
        <v>0</v>
      </c>
      <c r="AR276" s="14" t="s">
        <v>135</v>
      </c>
      <c r="AT276" s="14" t="s">
        <v>137</v>
      </c>
      <c r="AU276" s="14" t="s">
        <v>20</v>
      </c>
      <c r="AY276" s="14" t="s">
        <v>136</v>
      </c>
      <c r="BE276" s="137">
        <f>IF(U276="základní",N276,0)</f>
        <v>0</v>
      </c>
      <c r="BF276" s="137">
        <f>IF(U276="snížená",N276,0)</f>
        <v>0</v>
      </c>
      <c r="BG276" s="137">
        <f>IF(U276="zákl. přenesená",N276,0)</f>
        <v>0</v>
      </c>
      <c r="BH276" s="137">
        <f>IF(U276="sníž. přenesená",N276,0)</f>
        <v>0</v>
      </c>
      <c r="BI276" s="137">
        <f>IF(U276="nulová",N276,0)</f>
        <v>0</v>
      </c>
      <c r="BJ276" s="14" t="s">
        <v>20</v>
      </c>
      <c r="BK276" s="137">
        <f>ROUND(L276*K276,2)</f>
        <v>0</v>
      </c>
      <c r="BL276" s="14" t="s">
        <v>135</v>
      </c>
      <c r="BM276" s="14" t="s">
        <v>527</v>
      </c>
    </row>
    <row r="277" spans="2:65" s="9" customFormat="1" ht="22.5" customHeight="1" x14ac:dyDescent="0.3">
      <c r="B277" s="138"/>
      <c r="C277" s="139"/>
      <c r="D277" s="139"/>
      <c r="E277" s="140" t="s">
        <v>3</v>
      </c>
      <c r="F277" s="213" t="s">
        <v>528</v>
      </c>
      <c r="G277" s="214"/>
      <c r="H277" s="214"/>
      <c r="I277" s="214"/>
      <c r="J277" s="139"/>
      <c r="K277" s="141" t="s">
        <v>3</v>
      </c>
      <c r="L277" s="139"/>
      <c r="M277" s="139"/>
      <c r="N277" s="139"/>
      <c r="O277" s="139"/>
      <c r="P277" s="139"/>
      <c r="Q277" s="139"/>
      <c r="R277" s="142"/>
      <c r="T277" s="143"/>
      <c r="U277" s="139"/>
      <c r="V277" s="139"/>
      <c r="W277" s="139"/>
      <c r="X277" s="139"/>
      <c r="Y277" s="139"/>
      <c r="Z277" s="139"/>
      <c r="AA277" s="144"/>
      <c r="AT277" s="145" t="s">
        <v>143</v>
      </c>
      <c r="AU277" s="145" t="s">
        <v>20</v>
      </c>
      <c r="AV277" s="9" t="s">
        <v>20</v>
      </c>
      <c r="AW277" s="9" t="s">
        <v>32</v>
      </c>
      <c r="AX277" s="9" t="s">
        <v>74</v>
      </c>
      <c r="AY277" s="145" t="s">
        <v>136</v>
      </c>
    </row>
    <row r="278" spans="2:65" s="9" customFormat="1" ht="22.5" customHeight="1" x14ac:dyDescent="0.3">
      <c r="B278" s="138"/>
      <c r="C278" s="139"/>
      <c r="D278" s="139"/>
      <c r="E278" s="140" t="s">
        <v>3</v>
      </c>
      <c r="F278" s="215" t="s">
        <v>358</v>
      </c>
      <c r="G278" s="214"/>
      <c r="H278" s="214"/>
      <c r="I278" s="214"/>
      <c r="J278" s="139"/>
      <c r="K278" s="141" t="s">
        <v>3</v>
      </c>
      <c r="L278" s="139"/>
      <c r="M278" s="139"/>
      <c r="N278" s="139"/>
      <c r="O278" s="139"/>
      <c r="P278" s="139"/>
      <c r="Q278" s="139"/>
      <c r="R278" s="142"/>
      <c r="T278" s="143"/>
      <c r="U278" s="139"/>
      <c r="V278" s="139"/>
      <c r="W278" s="139"/>
      <c r="X278" s="139"/>
      <c r="Y278" s="139"/>
      <c r="Z278" s="139"/>
      <c r="AA278" s="144"/>
      <c r="AT278" s="145" t="s">
        <v>143</v>
      </c>
      <c r="AU278" s="145" t="s">
        <v>20</v>
      </c>
      <c r="AV278" s="9" t="s">
        <v>20</v>
      </c>
      <c r="AW278" s="9" t="s">
        <v>32</v>
      </c>
      <c r="AX278" s="9" t="s">
        <v>74</v>
      </c>
      <c r="AY278" s="145" t="s">
        <v>136</v>
      </c>
    </row>
    <row r="279" spans="2:65" s="9" customFormat="1" ht="22.5" customHeight="1" x14ac:dyDescent="0.3">
      <c r="B279" s="138"/>
      <c r="C279" s="139"/>
      <c r="D279" s="139"/>
      <c r="E279" s="140" t="s">
        <v>3</v>
      </c>
      <c r="F279" s="215" t="s">
        <v>169</v>
      </c>
      <c r="G279" s="214"/>
      <c r="H279" s="214"/>
      <c r="I279" s="214"/>
      <c r="J279" s="139"/>
      <c r="K279" s="141" t="s">
        <v>3</v>
      </c>
      <c r="L279" s="139"/>
      <c r="M279" s="139"/>
      <c r="N279" s="139"/>
      <c r="O279" s="139"/>
      <c r="P279" s="139"/>
      <c r="Q279" s="139"/>
      <c r="R279" s="142"/>
      <c r="T279" s="143"/>
      <c r="U279" s="139"/>
      <c r="V279" s="139"/>
      <c r="W279" s="139"/>
      <c r="X279" s="139"/>
      <c r="Y279" s="139"/>
      <c r="Z279" s="139"/>
      <c r="AA279" s="144"/>
      <c r="AT279" s="145" t="s">
        <v>143</v>
      </c>
      <c r="AU279" s="145" t="s">
        <v>20</v>
      </c>
      <c r="AV279" s="9" t="s">
        <v>20</v>
      </c>
      <c r="AW279" s="9" t="s">
        <v>32</v>
      </c>
      <c r="AX279" s="9" t="s">
        <v>74</v>
      </c>
      <c r="AY279" s="145" t="s">
        <v>136</v>
      </c>
    </row>
    <row r="280" spans="2:65" s="9" customFormat="1" ht="22.5" customHeight="1" x14ac:dyDescent="0.3">
      <c r="B280" s="138"/>
      <c r="C280" s="139"/>
      <c r="D280" s="139"/>
      <c r="E280" s="140" t="s">
        <v>3</v>
      </c>
      <c r="F280" s="215" t="s">
        <v>529</v>
      </c>
      <c r="G280" s="214"/>
      <c r="H280" s="214"/>
      <c r="I280" s="214"/>
      <c r="J280" s="139"/>
      <c r="K280" s="141" t="s">
        <v>3</v>
      </c>
      <c r="L280" s="139"/>
      <c r="M280" s="139"/>
      <c r="N280" s="139"/>
      <c r="O280" s="139"/>
      <c r="P280" s="139"/>
      <c r="Q280" s="139"/>
      <c r="R280" s="142"/>
      <c r="T280" s="143"/>
      <c r="U280" s="139"/>
      <c r="V280" s="139"/>
      <c r="W280" s="139"/>
      <c r="X280" s="139"/>
      <c r="Y280" s="139"/>
      <c r="Z280" s="139"/>
      <c r="AA280" s="144"/>
      <c r="AT280" s="145" t="s">
        <v>143</v>
      </c>
      <c r="AU280" s="145" t="s">
        <v>20</v>
      </c>
      <c r="AV280" s="9" t="s">
        <v>20</v>
      </c>
      <c r="AW280" s="9" t="s">
        <v>32</v>
      </c>
      <c r="AX280" s="9" t="s">
        <v>74</v>
      </c>
      <c r="AY280" s="145" t="s">
        <v>136</v>
      </c>
    </row>
    <row r="281" spans="2:65" s="10" customFormat="1" ht="22.5" customHeight="1" x14ac:dyDescent="0.3">
      <c r="B281" s="146"/>
      <c r="C281" s="147"/>
      <c r="D281" s="147"/>
      <c r="E281" s="148" t="s">
        <v>530</v>
      </c>
      <c r="F281" s="208" t="s">
        <v>531</v>
      </c>
      <c r="G281" s="209"/>
      <c r="H281" s="209"/>
      <c r="I281" s="209"/>
      <c r="J281" s="147"/>
      <c r="K281" s="149">
        <v>96.25</v>
      </c>
      <c r="L281" s="147"/>
      <c r="M281" s="147"/>
      <c r="N281" s="147"/>
      <c r="O281" s="147"/>
      <c r="P281" s="147"/>
      <c r="Q281" s="147"/>
      <c r="R281" s="150"/>
      <c r="T281" s="151"/>
      <c r="U281" s="147"/>
      <c r="V281" s="147"/>
      <c r="W281" s="147"/>
      <c r="X281" s="147"/>
      <c r="Y281" s="147"/>
      <c r="Z281" s="147"/>
      <c r="AA281" s="152"/>
      <c r="AT281" s="153" t="s">
        <v>143</v>
      </c>
      <c r="AU281" s="153" t="s">
        <v>20</v>
      </c>
      <c r="AV281" s="10" t="s">
        <v>105</v>
      </c>
      <c r="AW281" s="10" t="s">
        <v>32</v>
      </c>
      <c r="AX281" s="10" t="s">
        <v>74</v>
      </c>
      <c r="AY281" s="153" t="s">
        <v>136</v>
      </c>
    </row>
    <row r="282" spans="2:65" s="10" customFormat="1" ht="22.5" customHeight="1" x14ac:dyDescent="0.3">
      <c r="B282" s="146"/>
      <c r="C282" s="147"/>
      <c r="D282" s="147"/>
      <c r="E282" s="148" t="s">
        <v>532</v>
      </c>
      <c r="F282" s="208" t="s">
        <v>533</v>
      </c>
      <c r="G282" s="209"/>
      <c r="H282" s="209"/>
      <c r="I282" s="209"/>
      <c r="J282" s="147"/>
      <c r="K282" s="149">
        <v>96.25</v>
      </c>
      <c r="L282" s="147"/>
      <c r="M282" s="147"/>
      <c r="N282" s="147"/>
      <c r="O282" s="147"/>
      <c r="P282" s="147"/>
      <c r="Q282" s="147"/>
      <c r="R282" s="150"/>
      <c r="T282" s="151"/>
      <c r="U282" s="147"/>
      <c r="V282" s="147"/>
      <c r="W282" s="147"/>
      <c r="X282" s="147"/>
      <c r="Y282" s="147"/>
      <c r="Z282" s="147"/>
      <c r="AA282" s="152"/>
      <c r="AT282" s="153" t="s">
        <v>143</v>
      </c>
      <c r="AU282" s="153" t="s">
        <v>20</v>
      </c>
      <c r="AV282" s="10" t="s">
        <v>105</v>
      </c>
      <c r="AW282" s="10" t="s">
        <v>32</v>
      </c>
      <c r="AX282" s="10" t="s">
        <v>20</v>
      </c>
      <c r="AY282" s="153" t="s">
        <v>136</v>
      </c>
    </row>
    <row r="283" spans="2:65" s="1" customFormat="1" ht="31.5" customHeight="1" x14ac:dyDescent="0.3">
      <c r="B283" s="128"/>
      <c r="C283" s="129" t="s">
        <v>303</v>
      </c>
      <c r="D283" s="129" t="s">
        <v>137</v>
      </c>
      <c r="E283" s="130" t="s">
        <v>534</v>
      </c>
      <c r="F283" s="210" t="s">
        <v>535</v>
      </c>
      <c r="G283" s="211"/>
      <c r="H283" s="211"/>
      <c r="I283" s="211"/>
      <c r="J283" s="131" t="s">
        <v>166</v>
      </c>
      <c r="K283" s="132">
        <v>287.36</v>
      </c>
      <c r="L283" s="212">
        <v>0</v>
      </c>
      <c r="M283" s="211"/>
      <c r="N283" s="212">
        <f>ROUND(L283*K283,2)</f>
        <v>0</v>
      </c>
      <c r="O283" s="211"/>
      <c r="P283" s="211"/>
      <c r="Q283" s="211"/>
      <c r="R283" s="133"/>
      <c r="T283" s="134" t="s">
        <v>3</v>
      </c>
      <c r="U283" s="37" t="s">
        <v>39</v>
      </c>
      <c r="V283" s="135">
        <v>0</v>
      </c>
      <c r="W283" s="135">
        <f>V283*K283</f>
        <v>0</v>
      </c>
      <c r="X283" s="135">
        <v>0</v>
      </c>
      <c r="Y283" s="135">
        <f>X283*K283</f>
        <v>0</v>
      </c>
      <c r="Z283" s="135">
        <v>0</v>
      </c>
      <c r="AA283" s="136">
        <f>Z283*K283</f>
        <v>0</v>
      </c>
      <c r="AR283" s="14" t="s">
        <v>135</v>
      </c>
      <c r="AT283" s="14" t="s">
        <v>137</v>
      </c>
      <c r="AU283" s="14" t="s">
        <v>20</v>
      </c>
      <c r="AY283" s="14" t="s">
        <v>136</v>
      </c>
      <c r="BE283" s="137">
        <f>IF(U283="základní",N283,0)</f>
        <v>0</v>
      </c>
      <c r="BF283" s="137">
        <f>IF(U283="snížená",N283,0)</f>
        <v>0</v>
      </c>
      <c r="BG283" s="137">
        <f>IF(U283="zákl. přenesená",N283,0)</f>
        <v>0</v>
      </c>
      <c r="BH283" s="137">
        <f>IF(U283="sníž. přenesená",N283,0)</f>
        <v>0</v>
      </c>
      <c r="BI283" s="137">
        <f>IF(U283="nulová",N283,0)</f>
        <v>0</v>
      </c>
      <c r="BJ283" s="14" t="s">
        <v>20</v>
      </c>
      <c r="BK283" s="137">
        <f>ROUND(L283*K283,2)</f>
        <v>0</v>
      </c>
      <c r="BL283" s="14" t="s">
        <v>135</v>
      </c>
      <c r="BM283" s="14" t="s">
        <v>536</v>
      </c>
    </row>
    <row r="284" spans="2:65" s="9" customFormat="1" ht="31.5" customHeight="1" x14ac:dyDescent="0.3">
      <c r="B284" s="138"/>
      <c r="C284" s="139"/>
      <c r="D284" s="139"/>
      <c r="E284" s="140" t="s">
        <v>3</v>
      </c>
      <c r="F284" s="213" t="s">
        <v>537</v>
      </c>
      <c r="G284" s="214"/>
      <c r="H284" s="214"/>
      <c r="I284" s="214"/>
      <c r="J284" s="139"/>
      <c r="K284" s="141" t="s">
        <v>3</v>
      </c>
      <c r="L284" s="139"/>
      <c r="M284" s="139"/>
      <c r="N284" s="139"/>
      <c r="O284" s="139"/>
      <c r="P284" s="139"/>
      <c r="Q284" s="139"/>
      <c r="R284" s="142"/>
      <c r="T284" s="143"/>
      <c r="U284" s="139"/>
      <c r="V284" s="139"/>
      <c r="W284" s="139"/>
      <c r="X284" s="139"/>
      <c r="Y284" s="139"/>
      <c r="Z284" s="139"/>
      <c r="AA284" s="144"/>
      <c r="AT284" s="145" t="s">
        <v>143</v>
      </c>
      <c r="AU284" s="145" t="s">
        <v>20</v>
      </c>
      <c r="AV284" s="9" t="s">
        <v>20</v>
      </c>
      <c r="AW284" s="9" t="s">
        <v>32</v>
      </c>
      <c r="AX284" s="9" t="s">
        <v>74</v>
      </c>
      <c r="AY284" s="145" t="s">
        <v>136</v>
      </c>
    </row>
    <row r="285" spans="2:65" s="9" customFormat="1" ht="22.5" customHeight="1" x14ac:dyDescent="0.3">
      <c r="B285" s="138"/>
      <c r="C285" s="139"/>
      <c r="D285" s="139"/>
      <c r="E285" s="140" t="s">
        <v>3</v>
      </c>
      <c r="F285" s="215" t="s">
        <v>358</v>
      </c>
      <c r="G285" s="214"/>
      <c r="H285" s="214"/>
      <c r="I285" s="214"/>
      <c r="J285" s="139"/>
      <c r="K285" s="141" t="s">
        <v>3</v>
      </c>
      <c r="L285" s="139"/>
      <c r="M285" s="139"/>
      <c r="N285" s="139"/>
      <c r="O285" s="139"/>
      <c r="P285" s="139"/>
      <c r="Q285" s="139"/>
      <c r="R285" s="142"/>
      <c r="T285" s="143"/>
      <c r="U285" s="139"/>
      <c r="V285" s="139"/>
      <c r="W285" s="139"/>
      <c r="X285" s="139"/>
      <c r="Y285" s="139"/>
      <c r="Z285" s="139"/>
      <c r="AA285" s="144"/>
      <c r="AT285" s="145" t="s">
        <v>143</v>
      </c>
      <c r="AU285" s="145" t="s">
        <v>20</v>
      </c>
      <c r="AV285" s="9" t="s">
        <v>20</v>
      </c>
      <c r="AW285" s="9" t="s">
        <v>32</v>
      </c>
      <c r="AX285" s="9" t="s">
        <v>74</v>
      </c>
      <c r="AY285" s="145" t="s">
        <v>136</v>
      </c>
    </row>
    <row r="286" spans="2:65" s="9" customFormat="1" ht="22.5" customHeight="1" x14ac:dyDescent="0.3">
      <c r="B286" s="138"/>
      <c r="C286" s="139"/>
      <c r="D286" s="139"/>
      <c r="E286" s="140" t="s">
        <v>3</v>
      </c>
      <c r="F286" s="215" t="s">
        <v>169</v>
      </c>
      <c r="G286" s="214"/>
      <c r="H286" s="214"/>
      <c r="I286" s="214"/>
      <c r="J286" s="139"/>
      <c r="K286" s="141" t="s">
        <v>3</v>
      </c>
      <c r="L286" s="139"/>
      <c r="M286" s="139"/>
      <c r="N286" s="139"/>
      <c r="O286" s="139"/>
      <c r="P286" s="139"/>
      <c r="Q286" s="139"/>
      <c r="R286" s="142"/>
      <c r="T286" s="143"/>
      <c r="U286" s="139"/>
      <c r="V286" s="139"/>
      <c r="W286" s="139"/>
      <c r="X286" s="139"/>
      <c r="Y286" s="139"/>
      <c r="Z286" s="139"/>
      <c r="AA286" s="144"/>
      <c r="AT286" s="145" t="s">
        <v>143</v>
      </c>
      <c r="AU286" s="145" t="s">
        <v>20</v>
      </c>
      <c r="AV286" s="9" t="s">
        <v>20</v>
      </c>
      <c r="AW286" s="9" t="s">
        <v>32</v>
      </c>
      <c r="AX286" s="9" t="s">
        <v>74</v>
      </c>
      <c r="AY286" s="145" t="s">
        <v>136</v>
      </c>
    </row>
    <row r="287" spans="2:65" s="9" customFormat="1" ht="22.5" customHeight="1" x14ac:dyDescent="0.3">
      <c r="B287" s="138"/>
      <c r="C287" s="139"/>
      <c r="D287" s="139"/>
      <c r="E287" s="140" t="s">
        <v>3</v>
      </c>
      <c r="F287" s="215" t="s">
        <v>473</v>
      </c>
      <c r="G287" s="214"/>
      <c r="H287" s="214"/>
      <c r="I287" s="214"/>
      <c r="J287" s="139"/>
      <c r="K287" s="141" t="s">
        <v>3</v>
      </c>
      <c r="L287" s="139"/>
      <c r="M287" s="139"/>
      <c r="N287" s="139"/>
      <c r="O287" s="139"/>
      <c r="P287" s="139"/>
      <c r="Q287" s="139"/>
      <c r="R287" s="142"/>
      <c r="T287" s="143"/>
      <c r="U287" s="139"/>
      <c r="V287" s="139"/>
      <c r="W287" s="139"/>
      <c r="X287" s="139"/>
      <c r="Y287" s="139"/>
      <c r="Z287" s="139"/>
      <c r="AA287" s="144"/>
      <c r="AT287" s="145" t="s">
        <v>143</v>
      </c>
      <c r="AU287" s="145" t="s">
        <v>20</v>
      </c>
      <c r="AV287" s="9" t="s">
        <v>20</v>
      </c>
      <c r="AW287" s="9" t="s">
        <v>32</v>
      </c>
      <c r="AX287" s="9" t="s">
        <v>74</v>
      </c>
      <c r="AY287" s="145" t="s">
        <v>136</v>
      </c>
    </row>
    <row r="288" spans="2:65" s="10" customFormat="1" ht="22.5" customHeight="1" x14ac:dyDescent="0.3">
      <c r="B288" s="146"/>
      <c r="C288" s="147"/>
      <c r="D288" s="147"/>
      <c r="E288" s="148" t="s">
        <v>538</v>
      </c>
      <c r="F288" s="208" t="s">
        <v>515</v>
      </c>
      <c r="G288" s="209"/>
      <c r="H288" s="209"/>
      <c r="I288" s="209"/>
      <c r="J288" s="147"/>
      <c r="K288" s="149">
        <v>294.52</v>
      </c>
      <c r="L288" s="147"/>
      <c r="M288" s="147"/>
      <c r="N288" s="147"/>
      <c r="O288" s="147"/>
      <c r="P288" s="147"/>
      <c r="Q288" s="147"/>
      <c r="R288" s="150"/>
      <c r="T288" s="151"/>
      <c r="U288" s="147"/>
      <c r="V288" s="147"/>
      <c r="W288" s="147"/>
      <c r="X288" s="147"/>
      <c r="Y288" s="147"/>
      <c r="Z288" s="147"/>
      <c r="AA288" s="152"/>
      <c r="AT288" s="153" t="s">
        <v>143</v>
      </c>
      <c r="AU288" s="153" t="s">
        <v>20</v>
      </c>
      <c r="AV288" s="10" t="s">
        <v>105</v>
      </c>
      <c r="AW288" s="10" t="s">
        <v>32</v>
      </c>
      <c r="AX288" s="10" t="s">
        <v>74</v>
      </c>
      <c r="AY288" s="153" t="s">
        <v>136</v>
      </c>
    </row>
    <row r="289" spans="2:65" s="9" customFormat="1" ht="22.5" customHeight="1" x14ac:dyDescent="0.3">
      <c r="B289" s="138"/>
      <c r="C289" s="139"/>
      <c r="D289" s="139"/>
      <c r="E289" s="140" t="s">
        <v>3</v>
      </c>
      <c r="F289" s="215" t="s">
        <v>539</v>
      </c>
      <c r="G289" s="214"/>
      <c r="H289" s="214"/>
      <c r="I289" s="214"/>
      <c r="J289" s="139"/>
      <c r="K289" s="141" t="s">
        <v>3</v>
      </c>
      <c r="L289" s="139"/>
      <c r="M289" s="139"/>
      <c r="N289" s="139"/>
      <c r="O289" s="139"/>
      <c r="P289" s="139"/>
      <c r="Q289" s="139"/>
      <c r="R289" s="142"/>
      <c r="T289" s="143"/>
      <c r="U289" s="139"/>
      <c r="V289" s="139"/>
      <c r="W289" s="139"/>
      <c r="X289" s="139"/>
      <c r="Y289" s="139"/>
      <c r="Z289" s="139"/>
      <c r="AA289" s="144"/>
      <c r="AT289" s="145" t="s">
        <v>143</v>
      </c>
      <c r="AU289" s="145" t="s">
        <v>20</v>
      </c>
      <c r="AV289" s="9" t="s">
        <v>20</v>
      </c>
      <c r="AW289" s="9" t="s">
        <v>32</v>
      </c>
      <c r="AX289" s="9" t="s">
        <v>74</v>
      </c>
      <c r="AY289" s="145" t="s">
        <v>136</v>
      </c>
    </row>
    <row r="290" spans="2:65" s="10" customFormat="1" ht="22.5" customHeight="1" x14ac:dyDescent="0.3">
      <c r="B290" s="146"/>
      <c r="C290" s="147"/>
      <c r="D290" s="147"/>
      <c r="E290" s="148" t="s">
        <v>540</v>
      </c>
      <c r="F290" s="208" t="s">
        <v>541</v>
      </c>
      <c r="G290" s="209"/>
      <c r="H290" s="209"/>
      <c r="I290" s="209"/>
      <c r="J290" s="147"/>
      <c r="K290" s="149">
        <v>5.88</v>
      </c>
      <c r="L290" s="147"/>
      <c r="M290" s="147"/>
      <c r="N290" s="147"/>
      <c r="O290" s="147"/>
      <c r="P290" s="147"/>
      <c r="Q290" s="147"/>
      <c r="R290" s="150"/>
      <c r="T290" s="151"/>
      <c r="U290" s="147"/>
      <c r="V290" s="147"/>
      <c r="W290" s="147"/>
      <c r="X290" s="147"/>
      <c r="Y290" s="147"/>
      <c r="Z290" s="147"/>
      <c r="AA290" s="152"/>
      <c r="AT290" s="153" t="s">
        <v>143</v>
      </c>
      <c r="AU290" s="153" t="s">
        <v>20</v>
      </c>
      <c r="AV290" s="10" t="s">
        <v>105</v>
      </c>
      <c r="AW290" s="10" t="s">
        <v>32</v>
      </c>
      <c r="AX290" s="10" t="s">
        <v>74</v>
      </c>
      <c r="AY290" s="153" t="s">
        <v>136</v>
      </c>
    </row>
    <row r="291" spans="2:65" s="9" customFormat="1" ht="22.5" customHeight="1" x14ac:dyDescent="0.3">
      <c r="B291" s="138"/>
      <c r="C291" s="139"/>
      <c r="D291" s="139"/>
      <c r="E291" s="140" t="s">
        <v>3</v>
      </c>
      <c r="F291" s="215" t="s">
        <v>542</v>
      </c>
      <c r="G291" s="214"/>
      <c r="H291" s="214"/>
      <c r="I291" s="214"/>
      <c r="J291" s="139"/>
      <c r="K291" s="141" t="s">
        <v>3</v>
      </c>
      <c r="L291" s="139"/>
      <c r="M291" s="139"/>
      <c r="N291" s="139"/>
      <c r="O291" s="139"/>
      <c r="P291" s="139"/>
      <c r="Q291" s="139"/>
      <c r="R291" s="142"/>
      <c r="T291" s="143"/>
      <c r="U291" s="139"/>
      <c r="V291" s="139"/>
      <c r="W291" s="139"/>
      <c r="X291" s="139"/>
      <c r="Y291" s="139"/>
      <c r="Z291" s="139"/>
      <c r="AA291" s="144"/>
      <c r="AT291" s="145" t="s">
        <v>143</v>
      </c>
      <c r="AU291" s="145" t="s">
        <v>20</v>
      </c>
      <c r="AV291" s="9" t="s">
        <v>20</v>
      </c>
      <c r="AW291" s="9" t="s">
        <v>32</v>
      </c>
      <c r="AX291" s="9" t="s">
        <v>74</v>
      </c>
      <c r="AY291" s="145" t="s">
        <v>136</v>
      </c>
    </row>
    <row r="292" spans="2:65" s="10" customFormat="1" ht="22.5" customHeight="1" x14ac:dyDescent="0.3">
      <c r="B292" s="146"/>
      <c r="C292" s="147"/>
      <c r="D292" s="147"/>
      <c r="E292" s="148" t="s">
        <v>543</v>
      </c>
      <c r="F292" s="208" t="s">
        <v>544</v>
      </c>
      <c r="G292" s="209"/>
      <c r="H292" s="209"/>
      <c r="I292" s="209"/>
      <c r="J292" s="147"/>
      <c r="K292" s="149">
        <v>-1.04</v>
      </c>
      <c r="L292" s="147"/>
      <c r="M292" s="147"/>
      <c r="N292" s="147"/>
      <c r="O292" s="147"/>
      <c r="P292" s="147"/>
      <c r="Q292" s="147"/>
      <c r="R292" s="150"/>
      <c r="T292" s="151"/>
      <c r="U292" s="147"/>
      <c r="V292" s="147"/>
      <c r="W292" s="147"/>
      <c r="X292" s="147"/>
      <c r="Y292" s="147"/>
      <c r="Z292" s="147"/>
      <c r="AA292" s="152"/>
      <c r="AT292" s="153" t="s">
        <v>143</v>
      </c>
      <c r="AU292" s="153" t="s">
        <v>20</v>
      </c>
      <c r="AV292" s="10" t="s">
        <v>105</v>
      </c>
      <c r="AW292" s="10" t="s">
        <v>32</v>
      </c>
      <c r="AX292" s="10" t="s">
        <v>74</v>
      </c>
      <c r="AY292" s="153" t="s">
        <v>136</v>
      </c>
    </row>
    <row r="293" spans="2:65" s="9" customFormat="1" ht="22.5" customHeight="1" x14ac:dyDescent="0.3">
      <c r="B293" s="138"/>
      <c r="C293" s="139"/>
      <c r="D293" s="139"/>
      <c r="E293" s="140" t="s">
        <v>3</v>
      </c>
      <c r="F293" s="215" t="s">
        <v>545</v>
      </c>
      <c r="G293" s="214"/>
      <c r="H293" s="214"/>
      <c r="I293" s="214"/>
      <c r="J293" s="139"/>
      <c r="K293" s="141" t="s">
        <v>3</v>
      </c>
      <c r="L293" s="139"/>
      <c r="M293" s="139"/>
      <c r="N293" s="139"/>
      <c r="O293" s="139"/>
      <c r="P293" s="139"/>
      <c r="Q293" s="139"/>
      <c r="R293" s="142"/>
      <c r="T293" s="143"/>
      <c r="U293" s="139"/>
      <c r="V293" s="139"/>
      <c r="W293" s="139"/>
      <c r="X293" s="139"/>
      <c r="Y293" s="139"/>
      <c r="Z293" s="139"/>
      <c r="AA293" s="144"/>
      <c r="AT293" s="145" t="s">
        <v>143</v>
      </c>
      <c r="AU293" s="145" t="s">
        <v>20</v>
      </c>
      <c r="AV293" s="9" t="s">
        <v>20</v>
      </c>
      <c r="AW293" s="9" t="s">
        <v>32</v>
      </c>
      <c r="AX293" s="9" t="s">
        <v>74</v>
      </c>
      <c r="AY293" s="145" t="s">
        <v>136</v>
      </c>
    </row>
    <row r="294" spans="2:65" s="10" customFormat="1" ht="22.5" customHeight="1" x14ac:dyDescent="0.3">
      <c r="B294" s="146"/>
      <c r="C294" s="147"/>
      <c r="D294" s="147"/>
      <c r="E294" s="148" t="s">
        <v>546</v>
      </c>
      <c r="F294" s="208" t="s">
        <v>547</v>
      </c>
      <c r="G294" s="209"/>
      <c r="H294" s="209"/>
      <c r="I294" s="209"/>
      <c r="J294" s="147"/>
      <c r="K294" s="149">
        <v>-6</v>
      </c>
      <c r="L294" s="147"/>
      <c r="M294" s="147"/>
      <c r="N294" s="147"/>
      <c r="O294" s="147"/>
      <c r="P294" s="147"/>
      <c r="Q294" s="147"/>
      <c r="R294" s="150"/>
      <c r="T294" s="151"/>
      <c r="U294" s="147"/>
      <c r="V294" s="147"/>
      <c r="W294" s="147"/>
      <c r="X294" s="147"/>
      <c r="Y294" s="147"/>
      <c r="Z294" s="147"/>
      <c r="AA294" s="152"/>
      <c r="AT294" s="153" t="s">
        <v>143</v>
      </c>
      <c r="AU294" s="153" t="s">
        <v>20</v>
      </c>
      <c r="AV294" s="10" t="s">
        <v>105</v>
      </c>
      <c r="AW294" s="10" t="s">
        <v>32</v>
      </c>
      <c r="AX294" s="10" t="s">
        <v>74</v>
      </c>
      <c r="AY294" s="153" t="s">
        <v>136</v>
      </c>
    </row>
    <row r="295" spans="2:65" s="9" customFormat="1" ht="22.5" customHeight="1" x14ac:dyDescent="0.3">
      <c r="B295" s="138"/>
      <c r="C295" s="139"/>
      <c r="D295" s="139"/>
      <c r="E295" s="140" t="s">
        <v>3</v>
      </c>
      <c r="F295" s="215" t="s">
        <v>548</v>
      </c>
      <c r="G295" s="214"/>
      <c r="H295" s="214"/>
      <c r="I295" s="214"/>
      <c r="J295" s="139"/>
      <c r="K295" s="141" t="s">
        <v>3</v>
      </c>
      <c r="L295" s="139"/>
      <c r="M295" s="139"/>
      <c r="N295" s="139"/>
      <c r="O295" s="139"/>
      <c r="P295" s="139"/>
      <c r="Q295" s="139"/>
      <c r="R295" s="142"/>
      <c r="T295" s="143"/>
      <c r="U295" s="139"/>
      <c r="V295" s="139"/>
      <c r="W295" s="139"/>
      <c r="X295" s="139"/>
      <c r="Y295" s="139"/>
      <c r="Z295" s="139"/>
      <c r="AA295" s="144"/>
      <c r="AT295" s="145" t="s">
        <v>143</v>
      </c>
      <c r="AU295" s="145" t="s">
        <v>20</v>
      </c>
      <c r="AV295" s="9" t="s">
        <v>20</v>
      </c>
      <c r="AW295" s="9" t="s">
        <v>32</v>
      </c>
      <c r="AX295" s="9" t="s">
        <v>74</v>
      </c>
      <c r="AY295" s="145" t="s">
        <v>136</v>
      </c>
    </row>
    <row r="296" spans="2:65" s="10" customFormat="1" ht="22.5" customHeight="1" x14ac:dyDescent="0.3">
      <c r="B296" s="146"/>
      <c r="C296" s="147"/>
      <c r="D296" s="147"/>
      <c r="E296" s="148" t="s">
        <v>549</v>
      </c>
      <c r="F296" s="208" t="s">
        <v>547</v>
      </c>
      <c r="G296" s="209"/>
      <c r="H296" s="209"/>
      <c r="I296" s="209"/>
      <c r="J296" s="147"/>
      <c r="K296" s="149">
        <v>-6</v>
      </c>
      <c r="L296" s="147"/>
      <c r="M296" s="147"/>
      <c r="N296" s="147"/>
      <c r="O296" s="147"/>
      <c r="P296" s="147"/>
      <c r="Q296" s="147"/>
      <c r="R296" s="150"/>
      <c r="T296" s="151"/>
      <c r="U296" s="147"/>
      <c r="V296" s="147"/>
      <c r="W296" s="147"/>
      <c r="X296" s="147"/>
      <c r="Y296" s="147"/>
      <c r="Z296" s="147"/>
      <c r="AA296" s="152"/>
      <c r="AT296" s="153" t="s">
        <v>143</v>
      </c>
      <c r="AU296" s="153" t="s">
        <v>20</v>
      </c>
      <c r="AV296" s="10" t="s">
        <v>105</v>
      </c>
      <c r="AW296" s="10" t="s">
        <v>32</v>
      </c>
      <c r="AX296" s="10" t="s">
        <v>74</v>
      </c>
      <c r="AY296" s="153" t="s">
        <v>136</v>
      </c>
    </row>
    <row r="297" spans="2:65" s="10" customFormat="1" ht="22.5" customHeight="1" x14ac:dyDescent="0.3">
      <c r="B297" s="146"/>
      <c r="C297" s="147"/>
      <c r="D297" s="147"/>
      <c r="E297" s="148" t="s">
        <v>550</v>
      </c>
      <c r="F297" s="208" t="s">
        <v>551</v>
      </c>
      <c r="G297" s="209"/>
      <c r="H297" s="209"/>
      <c r="I297" s="209"/>
      <c r="J297" s="147"/>
      <c r="K297" s="149">
        <v>287.36</v>
      </c>
      <c r="L297" s="147"/>
      <c r="M297" s="147"/>
      <c r="N297" s="147"/>
      <c r="O297" s="147"/>
      <c r="P297" s="147"/>
      <c r="Q297" s="147"/>
      <c r="R297" s="150"/>
      <c r="T297" s="151"/>
      <c r="U297" s="147"/>
      <c r="V297" s="147"/>
      <c r="W297" s="147"/>
      <c r="X297" s="147"/>
      <c r="Y297" s="147"/>
      <c r="Z297" s="147"/>
      <c r="AA297" s="152"/>
      <c r="AT297" s="153" t="s">
        <v>143</v>
      </c>
      <c r="AU297" s="153" t="s">
        <v>20</v>
      </c>
      <c r="AV297" s="10" t="s">
        <v>105</v>
      </c>
      <c r="AW297" s="10" t="s">
        <v>32</v>
      </c>
      <c r="AX297" s="10" t="s">
        <v>20</v>
      </c>
      <c r="AY297" s="153" t="s">
        <v>136</v>
      </c>
    </row>
    <row r="298" spans="2:65" s="1" customFormat="1" ht="31.5" customHeight="1" x14ac:dyDescent="0.3">
      <c r="B298" s="128"/>
      <c r="C298" s="129" t="s">
        <v>552</v>
      </c>
      <c r="D298" s="129" t="s">
        <v>137</v>
      </c>
      <c r="E298" s="130" t="s">
        <v>553</v>
      </c>
      <c r="F298" s="210" t="s">
        <v>554</v>
      </c>
      <c r="G298" s="211"/>
      <c r="H298" s="211"/>
      <c r="I298" s="211"/>
      <c r="J298" s="131" t="s">
        <v>166</v>
      </c>
      <c r="K298" s="132">
        <v>293.36</v>
      </c>
      <c r="L298" s="212">
        <v>0</v>
      </c>
      <c r="M298" s="211"/>
      <c r="N298" s="212">
        <f>ROUND(L298*K298,2)</f>
        <v>0</v>
      </c>
      <c r="O298" s="211"/>
      <c r="P298" s="211"/>
      <c r="Q298" s="211"/>
      <c r="R298" s="133"/>
      <c r="T298" s="134" t="s">
        <v>3</v>
      </c>
      <c r="U298" s="37" t="s">
        <v>39</v>
      </c>
      <c r="V298" s="135">
        <v>0</v>
      </c>
      <c r="W298" s="135">
        <f>V298*K298</f>
        <v>0</v>
      </c>
      <c r="X298" s="135">
        <v>0</v>
      </c>
      <c r="Y298" s="135">
        <f>X298*K298</f>
        <v>0</v>
      </c>
      <c r="Z298" s="135">
        <v>0</v>
      </c>
      <c r="AA298" s="136">
        <f>Z298*K298</f>
        <v>0</v>
      </c>
      <c r="AR298" s="14" t="s">
        <v>135</v>
      </c>
      <c r="AT298" s="14" t="s">
        <v>137</v>
      </c>
      <c r="AU298" s="14" t="s">
        <v>20</v>
      </c>
      <c r="AY298" s="14" t="s">
        <v>136</v>
      </c>
      <c r="BE298" s="137">
        <f>IF(U298="základní",N298,0)</f>
        <v>0</v>
      </c>
      <c r="BF298" s="137">
        <f>IF(U298="snížená",N298,0)</f>
        <v>0</v>
      </c>
      <c r="BG298" s="137">
        <f>IF(U298="zákl. přenesená",N298,0)</f>
        <v>0</v>
      </c>
      <c r="BH298" s="137">
        <f>IF(U298="sníž. přenesená",N298,0)</f>
        <v>0</v>
      </c>
      <c r="BI298" s="137">
        <f>IF(U298="nulová",N298,0)</f>
        <v>0</v>
      </c>
      <c r="BJ298" s="14" t="s">
        <v>20</v>
      </c>
      <c r="BK298" s="137">
        <f>ROUND(L298*K298,2)</f>
        <v>0</v>
      </c>
      <c r="BL298" s="14" t="s">
        <v>135</v>
      </c>
      <c r="BM298" s="14" t="s">
        <v>555</v>
      </c>
    </row>
    <row r="299" spans="2:65" s="9" customFormat="1" ht="31.5" customHeight="1" x14ac:dyDescent="0.3">
      <c r="B299" s="138"/>
      <c r="C299" s="139"/>
      <c r="D299" s="139"/>
      <c r="E299" s="140" t="s">
        <v>3</v>
      </c>
      <c r="F299" s="213" t="s">
        <v>556</v>
      </c>
      <c r="G299" s="214"/>
      <c r="H299" s="214"/>
      <c r="I299" s="214"/>
      <c r="J299" s="139"/>
      <c r="K299" s="141" t="s">
        <v>3</v>
      </c>
      <c r="L299" s="139"/>
      <c r="M299" s="139"/>
      <c r="N299" s="139"/>
      <c r="O299" s="139"/>
      <c r="P299" s="139"/>
      <c r="Q299" s="139"/>
      <c r="R299" s="142"/>
      <c r="T299" s="143"/>
      <c r="U299" s="139"/>
      <c r="V299" s="139"/>
      <c r="W299" s="139"/>
      <c r="X299" s="139"/>
      <c r="Y299" s="139"/>
      <c r="Z299" s="139"/>
      <c r="AA299" s="144"/>
      <c r="AT299" s="145" t="s">
        <v>143</v>
      </c>
      <c r="AU299" s="145" t="s">
        <v>20</v>
      </c>
      <c r="AV299" s="9" t="s">
        <v>20</v>
      </c>
      <c r="AW299" s="9" t="s">
        <v>32</v>
      </c>
      <c r="AX299" s="9" t="s">
        <v>74</v>
      </c>
      <c r="AY299" s="145" t="s">
        <v>136</v>
      </c>
    </row>
    <row r="300" spans="2:65" s="9" customFormat="1" ht="22.5" customHeight="1" x14ac:dyDescent="0.3">
      <c r="B300" s="138"/>
      <c r="C300" s="139"/>
      <c r="D300" s="139"/>
      <c r="E300" s="140" t="s">
        <v>3</v>
      </c>
      <c r="F300" s="215" t="s">
        <v>557</v>
      </c>
      <c r="G300" s="214"/>
      <c r="H300" s="214"/>
      <c r="I300" s="214"/>
      <c r="J300" s="139"/>
      <c r="K300" s="141" t="s">
        <v>3</v>
      </c>
      <c r="L300" s="139"/>
      <c r="M300" s="139"/>
      <c r="N300" s="139"/>
      <c r="O300" s="139"/>
      <c r="P300" s="139"/>
      <c r="Q300" s="139"/>
      <c r="R300" s="142"/>
      <c r="T300" s="143"/>
      <c r="U300" s="139"/>
      <c r="V300" s="139"/>
      <c r="W300" s="139"/>
      <c r="X300" s="139"/>
      <c r="Y300" s="139"/>
      <c r="Z300" s="139"/>
      <c r="AA300" s="144"/>
      <c r="AT300" s="145" t="s">
        <v>143</v>
      </c>
      <c r="AU300" s="145" t="s">
        <v>20</v>
      </c>
      <c r="AV300" s="9" t="s">
        <v>20</v>
      </c>
      <c r="AW300" s="9" t="s">
        <v>32</v>
      </c>
      <c r="AX300" s="9" t="s">
        <v>74</v>
      </c>
      <c r="AY300" s="145" t="s">
        <v>136</v>
      </c>
    </row>
    <row r="301" spans="2:65" s="9" customFormat="1" ht="22.5" customHeight="1" x14ac:dyDescent="0.3">
      <c r="B301" s="138"/>
      <c r="C301" s="139"/>
      <c r="D301" s="139"/>
      <c r="E301" s="140" t="s">
        <v>3</v>
      </c>
      <c r="F301" s="215" t="s">
        <v>558</v>
      </c>
      <c r="G301" s="214"/>
      <c r="H301" s="214"/>
      <c r="I301" s="214"/>
      <c r="J301" s="139"/>
      <c r="K301" s="141" t="s">
        <v>3</v>
      </c>
      <c r="L301" s="139"/>
      <c r="M301" s="139"/>
      <c r="N301" s="139"/>
      <c r="O301" s="139"/>
      <c r="P301" s="139"/>
      <c r="Q301" s="139"/>
      <c r="R301" s="142"/>
      <c r="T301" s="143"/>
      <c r="U301" s="139"/>
      <c r="V301" s="139"/>
      <c r="W301" s="139"/>
      <c r="X301" s="139"/>
      <c r="Y301" s="139"/>
      <c r="Z301" s="139"/>
      <c r="AA301" s="144"/>
      <c r="AT301" s="145" t="s">
        <v>143</v>
      </c>
      <c r="AU301" s="145" t="s">
        <v>20</v>
      </c>
      <c r="AV301" s="9" t="s">
        <v>20</v>
      </c>
      <c r="AW301" s="9" t="s">
        <v>32</v>
      </c>
      <c r="AX301" s="9" t="s">
        <v>74</v>
      </c>
      <c r="AY301" s="145" t="s">
        <v>136</v>
      </c>
    </row>
    <row r="302" spans="2:65" s="10" customFormat="1" ht="22.5" customHeight="1" x14ac:dyDescent="0.3">
      <c r="B302" s="146"/>
      <c r="C302" s="147"/>
      <c r="D302" s="147"/>
      <c r="E302" s="148" t="s">
        <v>559</v>
      </c>
      <c r="F302" s="208" t="s">
        <v>560</v>
      </c>
      <c r="G302" s="209"/>
      <c r="H302" s="209"/>
      <c r="I302" s="209"/>
      <c r="J302" s="147"/>
      <c r="K302" s="149">
        <v>293.36</v>
      </c>
      <c r="L302" s="147"/>
      <c r="M302" s="147"/>
      <c r="N302" s="147"/>
      <c r="O302" s="147"/>
      <c r="P302" s="147"/>
      <c r="Q302" s="147"/>
      <c r="R302" s="150"/>
      <c r="T302" s="151"/>
      <c r="U302" s="147"/>
      <c r="V302" s="147"/>
      <c r="W302" s="147"/>
      <c r="X302" s="147"/>
      <c r="Y302" s="147"/>
      <c r="Z302" s="147"/>
      <c r="AA302" s="152"/>
      <c r="AT302" s="153" t="s">
        <v>143</v>
      </c>
      <c r="AU302" s="153" t="s">
        <v>20</v>
      </c>
      <c r="AV302" s="10" t="s">
        <v>105</v>
      </c>
      <c r="AW302" s="10" t="s">
        <v>32</v>
      </c>
      <c r="AX302" s="10" t="s">
        <v>74</v>
      </c>
      <c r="AY302" s="153" t="s">
        <v>136</v>
      </c>
    </row>
    <row r="303" spans="2:65" s="10" customFormat="1" ht="22.5" customHeight="1" x14ac:dyDescent="0.3">
      <c r="B303" s="146"/>
      <c r="C303" s="147"/>
      <c r="D303" s="147"/>
      <c r="E303" s="148" t="s">
        <v>561</v>
      </c>
      <c r="F303" s="208" t="s">
        <v>562</v>
      </c>
      <c r="G303" s="209"/>
      <c r="H303" s="209"/>
      <c r="I303" s="209"/>
      <c r="J303" s="147"/>
      <c r="K303" s="149">
        <v>293.36</v>
      </c>
      <c r="L303" s="147"/>
      <c r="M303" s="147"/>
      <c r="N303" s="147"/>
      <c r="O303" s="147"/>
      <c r="P303" s="147"/>
      <c r="Q303" s="147"/>
      <c r="R303" s="150"/>
      <c r="T303" s="151"/>
      <c r="U303" s="147"/>
      <c r="V303" s="147"/>
      <c r="W303" s="147"/>
      <c r="X303" s="147"/>
      <c r="Y303" s="147"/>
      <c r="Z303" s="147"/>
      <c r="AA303" s="152"/>
      <c r="AT303" s="153" t="s">
        <v>143</v>
      </c>
      <c r="AU303" s="153" t="s">
        <v>20</v>
      </c>
      <c r="AV303" s="10" t="s">
        <v>105</v>
      </c>
      <c r="AW303" s="10" t="s">
        <v>32</v>
      </c>
      <c r="AX303" s="10" t="s">
        <v>20</v>
      </c>
      <c r="AY303" s="153" t="s">
        <v>136</v>
      </c>
    </row>
    <row r="304" spans="2:65" s="1" customFormat="1" ht="31.5" customHeight="1" x14ac:dyDescent="0.3">
      <c r="B304" s="128"/>
      <c r="C304" s="129" t="s">
        <v>216</v>
      </c>
      <c r="D304" s="129" t="s">
        <v>137</v>
      </c>
      <c r="E304" s="130" t="s">
        <v>563</v>
      </c>
      <c r="F304" s="210" t="s">
        <v>564</v>
      </c>
      <c r="G304" s="211"/>
      <c r="H304" s="211"/>
      <c r="I304" s="211"/>
      <c r="J304" s="131" t="s">
        <v>166</v>
      </c>
      <c r="K304" s="132">
        <v>96.25</v>
      </c>
      <c r="L304" s="212">
        <v>0</v>
      </c>
      <c r="M304" s="211"/>
      <c r="N304" s="212">
        <f>ROUND(L304*K304,2)</f>
        <v>0</v>
      </c>
      <c r="O304" s="211"/>
      <c r="P304" s="211"/>
      <c r="Q304" s="211"/>
      <c r="R304" s="133"/>
      <c r="T304" s="134" t="s">
        <v>3</v>
      </c>
      <c r="U304" s="37" t="s">
        <v>39</v>
      </c>
      <c r="V304" s="135">
        <v>0</v>
      </c>
      <c r="W304" s="135">
        <f>V304*K304</f>
        <v>0</v>
      </c>
      <c r="X304" s="135">
        <v>0</v>
      </c>
      <c r="Y304" s="135">
        <f>X304*K304</f>
        <v>0</v>
      </c>
      <c r="Z304" s="135">
        <v>0</v>
      </c>
      <c r="AA304" s="136">
        <f>Z304*K304</f>
        <v>0</v>
      </c>
      <c r="AR304" s="14" t="s">
        <v>135</v>
      </c>
      <c r="AT304" s="14" t="s">
        <v>137</v>
      </c>
      <c r="AU304" s="14" t="s">
        <v>20</v>
      </c>
      <c r="AY304" s="14" t="s">
        <v>136</v>
      </c>
      <c r="BE304" s="137">
        <f>IF(U304="základní",N304,0)</f>
        <v>0</v>
      </c>
      <c r="BF304" s="137">
        <f>IF(U304="snížená",N304,0)</f>
        <v>0</v>
      </c>
      <c r="BG304" s="137">
        <f>IF(U304="zákl. přenesená",N304,0)</f>
        <v>0</v>
      </c>
      <c r="BH304" s="137">
        <f>IF(U304="sníž. přenesená",N304,0)</f>
        <v>0</v>
      </c>
      <c r="BI304" s="137">
        <f>IF(U304="nulová",N304,0)</f>
        <v>0</v>
      </c>
      <c r="BJ304" s="14" t="s">
        <v>20</v>
      </c>
      <c r="BK304" s="137">
        <f>ROUND(L304*K304,2)</f>
        <v>0</v>
      </c>
      <c r="BL304" s="14" t="s">
        <v>135</v>
      </c>
      <c r="BM304" s="14" t="s">
        <v>565</v>
      </c>
    </row>
    <row r="305" spans="2:65" s="9" customFormat="1" ht="44.25" customHeight="1" x14ac:dyDescent="0.3">
      <c r="B305" s="138"/>
      <c r="C305" s="139"/>
      <c r="D305" s="139"/>
      <c r="E305" s="140" t="s">
        <v>3</v>
      </c>
      <c r="F305" s="213" t="s">
        <v>566</v>
      </c>
      <c r="G305" s="214"/>
      <c r="H305" s="214"/>
      <c r="I305" s="214"/>
      <c r="J305" s="139"/>
      <c r="K305" s="141" t="s">
        <v>3</v>
      </c>
      <c r="L305" s="139"/>
      <c r="M305" s="139"/>
      <c r="N305" s="139"/>
      <c r="O305" s="139"/>
      <c r="P305" s="139"/>
      <c r="Q305" s="139"/>
      <c r="R305" s="142"/>
      <c r="T305" s="143"/>
      <c r="U305" s="139"/>
      <c r="V305" s="139"/>
      <c r="W305" s="139"/>
      <c r="X305" s="139"/>
      <c r="Y305" s="139"/>
      <c r="Z305" s="139"/>
      <c r="AA305" s="144"/>
      <c r="AT305" s="145" t="s">
        <v>143</v>
      </c>
      <c r="AU305" s="145" t="s">
        <v>20</v>
      </c>
      <c r="AV305" s="9" t="s">
        <v>20</v>
      </c>
      <c r="AW305" s="9" t="s">
        <v>32</v>
      </c>
      <c r="AX305" s="9" t="s">
        <v>74</v>
      </c>
      <c r="AY305" s="145" t="s">
        <v>136</v>
      </c>
    </row>
    <row r="306" spans="2:65" s="9" customFormat="1" ht="22.5" customHeight="1" x14ac:dyDescent="0.3">
      <c r="B306" s="138"/>
      <c r="C306" s="139"/>
      <c r="D306" s="139"/>
      <c r="E306" s="140" t="s">
        <v>3</v>
      </c>
      <c r="F306" s="215" t="s">
        <v>358</v>
      </c>
      <c r="G306" s="214"/>
      <c r="H306" s="214"/>
      <c r="I306" s="214"/>
      <c r="J306" s="139"/>
      <c r="K306" s="141" t="s">
        <v>3</v>
      </c>
      <c r="L306" s="139"/>
      <c r="M306" s="139"/>
      <c r="N306" s="139"/>
      <c r="O306" s="139"/>
      <c r="P306" s="139"/>
      <c r="Q306" s="139"/>
      <c r="R306" s="142"/>
      <c r="T306" s="143"/>
      <c r="U306" s="139"/>
      <c r="V306" s="139"/>
      <c r="W306" s="139"/>
      <c r="X306" s="139"/>
      <c r="Y306" s="139"/>
      <c r="Z306" s="139"/>
      <c r="AA306" s="144"/>
      <c r="AT306" s="145" t="s">
        <v>143</v>
      </c>
      <c r="AU306" s="145" t="s">
        <v>20</v>
      </c>
      <c r="AV306" s="9" t="s">
        <v>20</v>
      </c>
      <c r="AW306" s="9" t="s">
        <v>32</v>
      </c>
      <c r="AX306" s="9" t="s">
        <v>74</v>
      </c>
      <c r="AY306" s="145" t="s">
        <v>136</v>
      </c>
    </row>
    <row r="307" spans="2:65" s="9" customFormat="1" ht="22.5" customHeight="1" x14ac:dyDescent="0.3">
      <c r="B307" s="138"/>
      <c r="C307" s="139"/>
      <c r="D307" s="139"/>
      <c r="E307" s="140" t="s">
        <v>3</v>
      </c>
      <c r="F307" s="215" t="s">
        <v>169</v>
      </c>
      <c r="G307" s="214"/>
      <c r="H307" s="214"/>
      <c r="I307" s="214"/>
      <c r="J307" s="139"/>
      <c r="K307" s="141" t="s">
        <v>3</v>
      </c>
      <c r="L307" s="139"/>
      <c r="M307" s="139"/>
      <c r="N307" s="139"/>
      <c r="O307" s="139"/>
      <c r="P307" s="139"/>
      <c r="Q307" s="139"/>
      <c r="R307" s="142"/>
      <c r="T307" s="143"/>
      <c r="U307" s="139"/>
      <c r="V307" s="139"/>
      <c r="W307" s="139"/>
      <c r="X307" s="139"/>
      <c r="Y307" s="139"/>
      <c r="Z307" s="139"/>
      <c r="AA307" s="144"/>
      <c r="AT307" s="145" t="s">
        <v>143</v>
      </c>
      <c r="AU307" s="145" t="s">
        <v>20</v>
      </c>
      <c r="AV307" s="9" t="s">
        <v>20</v>
      </c>
      <c r="AW307" s="9" t="s">
        <v>32</v>
      </c>
      <c r="AX307" s="9" t="s">
        <v>74</v>
      </c>
      <c r="AY307" s="145" t="s">
        <v>136</v>
      </c>
    </row>
    <row r="308" spans="2:65" s="9" customFormat="1" ht="22.5" customHeight="1" x14ac:dyDescent="0.3">
      <c r="B308" s="138"/>
      <c r="C308" s="139"/>
      <c r="D308" s="139"/>
      <c r="E308" s="140" t="s">
        <v>3</v>
      </c>
      <c r="F308" s="215" t="s">
        <v>567</v>
      </c>
      <c r="G308" s="214"/>
      <c r="H308" s="214"/>
      <c r="I308" s="214"/>
      <c r="J308" s="139"/>
      <c r="K308" s="141" t="s">
        <v>3</v>
      </c>
      <c r="L308" s="139"/>
      <c r="M308" s="139"/>
      <c r="N308" s="139"/>
      <c r="O308" s="139"/>
      <c r="P308" s="139"/>
      <c r="Q308" s="139"/>
      <c r="R308" s="142"/>
      <c r="T308" s="143"/>
      <c r="U308" s="139"/>
      <c r="V308" s="139"/>
      <c r="W308" s="139"/>
      <c r="X308" s="139"/>
      <c r="Y308" s="139"/>
      <c r="Z308" s="139"/>
      <c r="AA308" s="144"/>
      <c r="AT308" s="145" t="s">
        <v>143</v>
      </c>
      <c r="AU308" s="145" t="s">
        <v>20</v>
      </c>
      <c r="AV308" s="9" t="s">
        <v>20</v>
      </c>
      <c r="AW308" s="9" t="s">
        <v>32</v>
      </c>
      <c r="AX308" s="9" t="s">
        <v>74</v>
      </c>
      <c r="AY308" s="145" t="s">
        <v>136</v>
      </c>
    </row>
    <row r="309" spans="2:65" s="10" customFormat="1" ht="22.5" customHeight="1" x14ac:dyDescent="0.3">
      <c r="B309" s="146"/>
      <c r="C309" s="147"/>
      <c r="D309" s="147"/>
      <c r="E309" s="148" t="s">
        <v>568</v>
      </c>
      <c r="F309" s="208" t="s">
        <v>569</v>
      </c>
      <c r="G309" s="209"/>
      <c r="H309" s="209"/>
      <c r="I309" s="209"/>
      <c r="J309" s="147"/>
      <c r="K309" s="149">
        <v>96.25</v>
      </c>
      <c r="L309" s="147"/>
      <c r="M309" s="147"/>
      <c r="N309" s="147"/>
      <c r="O309" s="147"/>
      <c r="P309" s="147"/>
      <c r="Q309" s="147"/>
      <c r="R309" s="150"/>
      <c r="T309" s="151"/>
      <c r="U309" s="147"/>
      <c r="V309" s="147"/>
      <c r="W309" s="147"/>
      <c r="X309" s="147"/>
      <c r="Y309" s="147"/>
      <c r="Z309" s="147"/>
      <c r="AA309" s="152"/>
      <c r="AT309" s="153" t="s">
        <v>143</v>
      </c>
      <c r="AU309" s="153" t="s">
        <v>20</v>
      </c>
      <c r="AV309" s="10" t="s">
        <v>105</v>
      </c>
      <c r="AW309" s="10" t="s">
        <v>32</v>
      </c>
      <c r="AX309" s="10" t="s">
        <v>74</v>
      </c>
      <c r="AY309" s="153" t="s">
        <v>136</v>
      </c>
    </row>
    <row r="310" spans="2:65" s="10" customFormat="1" ht="22.5" customHeight="1" x14ac:dyDescent="0.3">
      <c r="B310" s="146"/>
      <c r="C310" s="147"/>
      <c r="D310" s="147"/>
      <c r="E310" s="148" t="s">
        <v>570</v>
      </c>
      <c r="F310" s="208" t="s">
        <v>533</v>
      </c>
      <c r="G310" s="209"/>
      <c r="H310" s="209"/>
      <c r="I310" s="209"/>
      <c r="J310" s="147"/>
      <c r="K310" s="149">
        <v>96.25</v>
      </c>
      <c r="L310" s="147"/>
      <c r="M310" s="147"/>
      <c r="N310" s="147"/>
      <c r="O310" s="147"/>
      <c r="P310" s="147"/>
      <c r="Q310" s="147"/>
      <c r="R310" s="150"/>
      <c r="T310" s="151"/>
      <c r="U310" s="147"/>
      <c r="V310" s="147"/>
      <c r="W310" s="147"/>
      <c r="X310" s="147"/>
      <c r="Y310" s="147"/>
      <c r="Z310" s="147"/>
      <c r="AA310" s="152"/>
      <c r="AT310" s="153" t="s">
        <v>143</v>
      </c>
      <c r="AU310" s="153" t="s">
        <v>20</v>
      </c>
      <c r="AV310" s="10" t="s">
        <v>105</v>
      </c>
      <c r="AW310" s="10" t="s">
        <v>32</v>
      </c>
      <c r="AX310" s="10" t="s">
        <v>20</v>
      </c>
      <c r="AY310" s="153" t="s">
        <v>136</v>
      </c>
    </row>
    <row r="311" spans="2:65" s="1" customFormat="1" ht="31.5" customHeight="1" x14ac:dyDescent="0.3">
      <c r="B311" s="128"/>
      <c r="C311" s="129" t="s">
        <v>223</v>
      </c>
      <c r="D311" s="129" t="s">
        <v>137</v>
      </c>
      <c r="E311" s="130" t="s">
        <v>571</v>
      </c>
      <c r="F311" s="210" t="s">
        <v>572</v>
      </c>
      <c r="G311" s="211"/>
      <c r="H311" s="211"/>
      <c r="I311" s="211"/>
      <c r="J311" s="131" t="s">
        <v>166</v>
      </c>
      <c r="K311" s="132">
        <v>79.56</v>
      </c>
      <c r="L311" s="212">
        <v>0</v>
      </c>
      <c r="M311" s="211"/>
      <c r="N311" s="212">
        <f>ROUND(L311*K311,2)</f>
        <v>0</v>
      </c>
      <c r="O311" s="211"/>
      <c r="P311" s="211"/>
      <c r="Q311" s="211"/>
      <c r="R311" s="133"/>
      <c r="T311" s="134" t="s">
        <v>3</v>
      </c>
      <c r="U311" s="37" t="s">
        <v>39</v>
      </c>
      <c r="V311" s="135">
        <v>0</v>
      </c>
      <c r="W311" s="135">
        <f>V311*K311</f>
        <v>0</v>
      </c>
      <c r="X311" s="135">
        <v>0</v>
      </c>
      <c r="Y311" s="135">
        <f>X311*K311</f>
        <v>0</v>
      </c>
      <c r="Z311" s="135">
        <v>0</v>
      </c>
      <c r="AA311" s="136">
        <f>Z311*K311</f>
        <v>0</v>
      </c>
      <c r="AR311" s="14" t="s">
        <v>135</v>
      </c>
      <c r="AT311" s="14" t="s">
        <v>137</v>
      </c>
      <c r="AU311" s="14" t="s">
        <v>20</v>
      </c>
      <c r="AY311" s="14" t="s">
        <v>136</v>
      </c>
      <c r="BE311" s="137">
        <f>IF(U311="základní",N311,0)</f>
        <v>0</v>
      </c>
      <c r="BF311" s="137">
        <f>IF(U311="snížená",N311,0)</f>
        <v>0</v>
      </c>
      <c r="BG311" s="137">
        <f>IF(U311="zákl. přenesená",N311,0)</f>
        <v>0</v>
      </c>
      <c r="BH311" s="137">
        <f>IF(U311="sníž. přenesená",N311,0)</f>
        <v>0</v>
      </c>
      <c r="BI311" s="137">
        <f>IF(U311="nulová",N311,0)</f>
        <v>0</v>
      </c>
      <c r="BJ311" s="14" t="s">
        <v>20</v>
      </c>
      <c r="BK311" s="137">
        <f>ROUND(L311*K311,2)</f>
        <v>0</v>
      </c>
      <c r="BL311" s="14" t="s">
        <v>135</v>
      </c>
      <c r="BM311" s="14" t="s">
        <v>573</v>
      </c>
    </row>
    <row r="312" spans="2:65" s="9" customFormat="1" ht="31.5" customHeight="1" x14ac:dyDescent="0.3">
      <c r="B312" s="138"/>
      <c r="C312" s="139"/>
      <c r="D312" s="139"/>
      <c r="E312" s="140" t="s">
        <v>3</v>
      </c>
      <c r="F312" s="213" t="s">
        <v>574</v>
      </c>
      <c r="G312" s="214"/>
      <c r="H312" s="214"/>
      <c r="I312" s="214"/>
      <c r="J312" s="139"/>
      <c r="K312" s="141" t="s">
        <v>3</v>
      </c>
      <c r="L312" s="139"/>
      <c r="M312" s="139"/>
      <c r="N312" s="139"/>
      <c r="O312" s="139"/>
      <c r="P312" s="139"/>
      <c r="Q312" s="139"/>
      <c r="R312" s="142"/>
      <c r="T312" s="143"/>
      <c r="U312" s="139"/>
      <c r="V312" s="139"/>
      <c r="W312" s="139"/>
      <c r="X312" s="139"/>
      <c r="Y312" s="139"/>
      <c r="Z312" s="139"/>
      <c r="AA312" s="144"/>
      <c r="AT312" s="145" t="s">
        <v>143</v>
      </c>
      <c r="AU312" s="145" t="s">
        <v>20</v>
      </c>
      <c r="AV312" s="9" t="s">
        <v>20</v>
      </c>
      <c r="AW312" s="9" t="s">
        <v>32</v>
      </c>
      <c r="AX312" s="9" t="s">
        <v>74</v>
      </c>
      <c r="AY312" s="145" t="s">
        <v>136</v>
      </c>
    </row>
    <row r="313" spans="2:65" s="9" customFormat="1" ht="22.5" customHeight="1" x14ac:dyDescent="0.3">
      <c r="B313" s="138"/>
      <c r="C313" s="139"/>
      <c r="D313" s="139"/>
      <c r="E313" s="140" t="s">
        <v>3</v>
      </c>
      <c r="F313" s="215" t="s">
        <v>575</v>
      </c>
      <c r="G313" s="214"/>
      <c r="H313" s="214"/>
      <c r="I313" s="214"/>
      <c r="J313" s="139"/>
      <c r="K313" s="141" t="s">
        <v>3</v>
      </c>
      <c r="L313" s="139"/>
      <c r="M313" s="139"/>
      <c r="N313" s="139"/>
      <c r="O313" s="139"/>
      <c r="P313" s="139"/>
      <c r="Q313" s="139"/>
      <c r="R313" s="142"/>
      <c r="T313" s="143"/>
      <c r="U313" s="139"/>
      <c r="V313" s="139"/>
      <c r="W313" s="139"/>
      <c r="X313" s="139"/>
      <c r="Y313" s="139"/>
      <c r="Z313" s="139"/>
      <c r="AA313" s="144"/>
      <c r="AT313" s="145" t="s">
        <v>143</v>
      </c>
      <c r="AU313" s="145" t="s">
        <v>20</v>
      </c>
      <c r="AV313" s="9" t="s">
        <v>20</v>
      </c>
      <c r="AW313" s="9" t="s">
        <v>32</v>
      </c>
      <c r="AX313" s="9" t="s">
        <v>74</v>
      </c>
      <c r="AY313" s="145" t="s">
        <v>136</v>
      </c>
    </row>
    <row r="314" spans="2:65" s="9" customFormat="1" ht="22.5" customHeight="1" x14ac:dyDescent="0.3">
      <c r="B314" s="138"/>
      <c r="C314" s="139"/>
      <c r="D314" s="139"/>
      <c r="E314" s="140" t="s">
        <v>3</v>
      </c>
      <c r="F314" s="215" t="s">
        <v>576</v>
      </c>
      <c r="G314" s="214"/>
      <c r="H314" s="214"/>
      <c r="I314" s="214"/>
      <c r="J314" s="139"/>
      <c r="K314" s="141" t="s">
        <v>3</v>
      </c>
      <c r="L314" s="139"/>
      <c r="M314" s="139"/>
      <c r="N314" s="139"/>
      <c r="O314" s="139"/>
      <c r="P314" s="139"/>
      <c r="Q314" s="139"/>
      <c r="R314" s="142"/>
      <c r="T314" s="143"/>
      <c r="U314" s="139"/>
      <c r="V314" s="139"/>
      <c r="W314" s="139"/>
      <c r="X314" s="139"/>
      <c r="Y314" s="139"/>
      <c r="Z314" s="139"/>
      <c r="AA314" s="144"/>
      <c r="AT314" s="145" t="s">
        <v>143</v>
      </c>
      <c r="AU314" s="145" t="s">
        <v>20</v>
      </c>
      <c r="AV314" s="9" t="s">
        <v>20</v>
      </c>
      <c r="AW314" s="9" t="s">
        <v>32</v>
      </c>
      <c r="AX314" s="9" t="s">
        <v>74</v>
      </c>
      <c r="AY314" s="145" t="s">
        <v>136</v>
      </c>
    </row>
    <row r="315" spans="2:65" s="10" customFormat="1" ht="22.5" customHeight="1" x14ac:dyDescent="0.3">
      <c r="B315" s="146"/>
      <c r="C315" s="147"/>
      <c r="D315" s="147"/>
      <c r="E315" s="148" t="s">
        <v>577</v>
      </c>
      <c r="F315" s="208" t="s">
        <v>487</v>
      </c>
      <c r="G315" s="209"/>
      <c r="H315" s="209"/>
      <c r="I315" s="209"/>
      <c r="J315" s="147"/>
      <c r="K315" s="149">
        <v>87.8</v>
      </c>
      <c r="L315" s="147"/>
      <c r="M315" s="147"/>
      <c r="N315" s="147"/>
      <c r="O315" s="147"/>
      <c r="P315" s="147"/>
      <c r="Q315" s="147"/>
      <c r="R315" s="150"/>
      <c r="T315" s="151"/>
      <c r="U315" s="147"/>
      <c r="V315" s="147"/>
      <c r="W315" s="147"/>
      <c r="X315" s="147"/>
      <c r="Y315" s="147"/>
      <c r="Z315" s="147"/>
      <c r="AA315" s="152"/>
      <c r="AT315" s="153" t="s">
        <v>143</v>
      </c>
      <c r="AU315" s="153" t="s">
        <v>20</v>
      </c>
      <c r="AV315" s="10" t="s">
        <v>105</v>
      </c>
      <c r="AW315" s="10" t="s">
        <v>32</v>
      </c>
      <c r="AX315" s="10" t="s">
        <v>74</v>
      </c>
      <c r="AY315" s="153" t="s">
        <v>136</v>
      </c>
    </row>
    <row r="316" spans="2:65" s="9" customFormat="1" ht="22.5" customHeight="1" x14ac:dyDescent="0.3">
      <c r="B316" s="138"/>
      <c r="C316" s="139"/>
      <c r="D316" s="139"/>
      <c r="E316" s="140" t="s">
        <v>3</v>
      </c>
      <c r="F316" s="215" t="s">
        <v>539</v>
      </c>
      <c r="G316" s="214"/>
      <c r="H316" s="214"/>
      <c r="I316" s="214"/>
      <c r="J316" s="139"/>
      <c r="K316" s="141" t="s">
        <v>3</v>
      </c>
      <c r="L316" s="139"/>
      <c r="M316" s="139"/>
      <c r="N316" s="139"/>
      <c r="O316" s="139"/>
      <c r="P316" s="139"/>
      <c r="Q316" s="139"/>
      <c r="R316" s="142"/>
      <c r="T316" s="143"/>
      <c r="U316" s="139"/>
      <c r="V316" s="139"/>
      <c r="W316" s="139"/>
      <c r="X316" s="139"/>
      <c r="Y316" s="139"/>
      <c r="Z316" s="139"/>
      <c r="AA316" s="144"/>
      <c r="AT316" s="145" t="s">
        <v>143</v>
      </c>
      <c r="AU316" s="145" t="s">
        <v>20</v>
      </c>
      <c r="AV316" s="9" t="s">
        <v>20</v>
      </c>
      <c r="AW316" s="9" t="s">
        <v>32</v>
      </c>
      <c r="AX316" s="9" t="s">
        <v>74</v>
      </c>
      <c r="AY316" s="145" t="s">
        <v>136</v>
      </c>
    </row>
    <row r="317" spans="2:65" s="10" customFormat="1" ht="22.5" customHeight="1" x14ac:dyDescent="0.3">
      <c r="B317" s="146"/>
      <c r="C317" s="147"/>
      <c r="D317" s="147"/>
      <c r="E317" s="148" t="s">
        <v>578</v>
      </c>
      <c r="F317" s="208" t="s">
        <v>579</v>
      </c>
      <c r="G317" s="209"/>
      <c r="H317" s="209"/>
      <c r="I317" s="209"/>
      <c r="J317" s="147"/>
      <c r="K317" s="149">
        <v>-1.2</v>
      </c>
      <c r="L317" s="147"/>
      <c r="M317" s="147"/>
      <c r="N317" s="147"/>
      <c r="O317" s="147"/>
      <c r="P317" s="147"/>
      <c r="Q317" s="147"/>
      <c r="R317" s="150"/>
      <c r="T317" s="151"/>
      <c r="U317" s="147"/>
      <c r="V317" s="147"/>
      <c r="W317" s="147"/>
      <c r="X317" s="147"/>
      <c r="Y317" s="147"/>
      <c r="Z317" s="147"/>
      <c r="AA317" s="152"/>
      <c r="AT317" s="153" t="s">
        <v>143</v>
      </c>
      <c r="AU317" s="153" t="s">
        <v>20</v>
      </c>
      <c r="AV317" s="10" t="s">
        <v>105</v>
      </c>
      <c r="AW317" s="10" t="s">
        <v>32</v>
      </c>
      <c r="AX317" s="10" t="s">
        <v>74</v>
      </c>
      <c r="AY317" s="153" t="s">
        <v>136</v>
      </c>
    </row>
    <row r="318" spans="2:65" s="9" customFormat="1" ht="22.5" customHeight="1" x14ac:dyDescent="0.3">
      <c r="B318" s="138"/>
      <c r="C318" s="139"/>
      <c r="D318" s="139"/>
      <c r="E318" s="140" t="s">
        <v>3</v>
      </c>
      <c r="F318" s="215" t="s">
        <v>542</v>
      </c>
      <c r="G318" s="214"/>
      <c r="H318" s="214"/>
      <c r="I318" s="214"/>
      <c r="J318" s="139"/>
      <c r="K318" s="141" t="s">
        <v>3</v>
      </c>
      <c r="L318" s="139"/>
      <c r="M318" s="139"/>
      <c r="N318" s="139"/>
      <c r="O318" s="139"/>
      <c r="P318" s="139"/>
      <c r="Q318" s="139"/>
      <c r="R318" s="142"/>
      <c r="T318" s="143"/>
      <c r="U318" s="139"/>
      <c r="V318" s="139"/>
      <c r="W318" s="139"/>
      <c r="X318" s="139"/>
      <c r="Y318" s="139"/>
      <c r="Z318" s="139"/>
      <c r="AA318" s="144"/>
      <c r="AT318" s="145" t="s">
        <v>143</v>
      </c>
      <c r="AU318" s="145" t="s">
        <v>20</v>
      </c>
      <c r="AV318" s="9" t="s">
        <v>20</v>
      </c>
      <c r="AW318" s="9" t="s">
        <v>32</v>
      </c>
      <c r="AX318" s="9" t="s">
        <v>74</v>
      </c>
      <c r="AY318" s="145" t="s">
        <v>136</v>
      </c>
    </row>
    <row r="319" spans="2:65" s="10" customFormat="1" ht="22.5" customHeight="1" x14ac:dyDescent="0.3">
      <c r="B319" s="146"/>
      <c r="C319" s="147"/>
      <c r="D319" s="147"/>
      <c r="E319" s="148" t="s">
        <v>580</v>
      </c>
      <c r="F319" s="208" t="s">
        <v>544</v>
      </c>
      <c r="G319" s="209"/>
      <c r="H319" s="209"/>
      <c r="I319" s="209"/>
      <c r="J319" s="147"/>
      <c r="K319" s="149">
        <v>-1.04</v>
      </c>
      <c r="L319" s="147"/>
      <c r="M319" s="147"/>
      <c r="N319" s="147"/>
      <c r="O319" s="147"/>
      <c r="P319" s="147"/>
      <c r="Q319" s="147"/>
      <c r="R319" s="150"/>
      <c r="T319" s="151"/>
      <c r="U319" s="147"/>
      <c r="V319" s="147"/>
      <c r="W319" s="147"/>
      <c r="X319" s="147"/>
      <c r="Y319" s="147"/>
      <c r="Z319" s="147"/>
      <c r="AA319" s="152"/>
      <c r="AT319" s="153" t="s">
        <v>143</v>
      </c>
      <c r="AU319" s="153" t="s">
        <v>20</v>
      </c>
      <c r="AV319" s="10" t="s">
        <v>105</v>
      </c>
      <c r="AW319" s="10" t="s">
        <v>32</v>
      </c>
      <c r="AX319" s="10" t="s">
        <v>74</v>
      </c>
      <c r="AY319" s="153" t="s">
        <v>136</v>
      </c>
    </row>
    <row r="320" spans="2:65" s="9" customFormat="1" ht="22.5" customHeight="1" x14ac:dyDescent="0.3">
      <c r="B320" s="138"/>
      <c r="C320" s="139"/>
      <c r="D320" s="139"/>
      <c r="E320" s="140" t="s">
        <v>3</v>
      </c>
      <c r="F320" s="215" t="s">
        <v>545</v>
      </c>
      <c r="G320" s="214"/>
      <c r="H320" s="214"/>
      <c r="I320" s="214"/>
      <c r="J320" s="139"/>
      <c r="K320" s="141" t="s">
        <v>3</v>
      </c>
      <c r="L320" s="139"/>
      <c r="M320" s="139"/>
      <c r="N320" s="139"/>
      <c r="O320" s="139"/>
      <c r="P320" s="139"/>
      <c r="Q320" s="139"/>
      <c r="R320" s="142"/>
      <c r="T320" s="143"/>
      <c r="U320" s="139"/>
      <c r="V320" s="139"/>
      <c r="W320" s="139"/>
      <c r="X320" s="139"/>
      <c r="Y320" s="139"/>
      <c r="Z320" s="139"/>
      <c r="AA320" s="144"/>
      <c r="AT320" s="145" t="s">
        <v>143</v>
      </c>
      <c r="AU320" s="145" t="s">
        <v>20</v>
      </c>
      <c r="AV320" s="9" t="s">
        <v>20</v>
      </c>
      <c r="AW320" s="9" t="s">
        <v>32</v>
      </c>
      <c r="AX320" s="9" t="s">
        <v>74</v>
      </c>
      <c r="AY320" s="145" t="s">
        <v>136</v>
      </c>
    </row>
    <row r="321" spans="2:65" s="10" customFormat="1" ht="22.5" customHeight="1" x14ac:dyDescent="0.3">
      <c r="B321" s="146"/>
      <c r="C321" s="147"/>
      <c r="D321" s="147"/>
      <c r="E321" s="148" t="s">
        <v>581</v>
      </c>
      <c r="F321" s="208" t="s">
        <v>547</v>
      </c>
      <c r="G321" s="209"/>
      <c r="H321" s="209"/>
      <c r="I321" s="209"/>
      <c r="J321" s="147"/>
      <c r="K321" s="149">
        <v>-6</v>
      </c>
      <c r="L321" s="147"/>
      <c r="M321" s="147"/>
      <c r="N321" s="147"/>
      <c r="O321" s="147"/>
      <c r="P321" s="147"/>
      <c r="Q321" s="147"/>
      <c r="R321" s="150"/>
      <c r="T321" s="151"/>
      <c r="U321" s="147"/>
      <c r="V321" s="147"/>
      <c r="W321" s="147"/>
      <c r="X321" s="147"/>
      <c r="Y321" s="147"/>
      <c r="Z321" s="147"/>
      <c r="AA321" s="152"/>
      <c r="AT321" s="153" t="s">
        <v>143</v>
      </c>
      <c r="AU321" s="153" t="s">
        <v>20</v>
      </c>
      <c r="AV321" s="10" t="s">
        <v>105</v>
      </c>
      <c r="AW321" s="10" t="s">
        <v>32</v>
      </c>
      <c r="AX321" s="10" t="s">
        <v>74</v>
      </c>
      <c r="AY321" s="153" t="s">
        <v>136</v>
      </c>
    </row>
    <row r="322" spans="2:65" s="10" customFormat="1" ht="22.5" customHeight="1" x14ac:dyDescent="0.3">
      <c r="B322" s="146"/>
      <c r="C322" s="147"/>
      <c r="D322" s="147"/>
      <c r="E322" s="148" t="s">
        <v>582</v>
      </c>
      <c r="F322" s="208" t="s">
        <v>583</v>
      </c>
      <c r="G322" s="209"/>
      <c r="H322" s="209"/>
      <c r="I322" s="209"/>
      <c r="J322" s="147"/>
      <c r="K322" s="149">
        <v>79.56</v>
      </c>
      <c r="L322" s="147"/>
      <c r="M322" s="147"/>
      <c r="N322" s="147"/>
      <c r="O322" s="147"/>
      <c r="P322" s="147"/>
      <c r="Q322" s="147"/>
      <c r="R322" s="150"/>
      <c r="T322" s="151"/>
      <c r="U322" s="147"/>
      <c r="V322" s="147"/>
      <c r="W322" s="147"/>
      <c r="X322" s="147"/>
      <c r="Y322" s="147"/>
      <c r="Z322" s="147"/>
      <c r="AA322" s="152"/>
      <c r="AT322" s="153" t="s">
        <v>143</v>
      </c>
      <c r="AU322" s="153" t="s">
        <v>20</v>
      </c>
      <c r="AV322" s="10" t="s">
        <v>105</v>
      </c>
      <c r="AW322" s="10" t="s">
        <v>32</v>
      </c>
      <c r="AX322" s="10" t="s">
        <v>20</v>
      </c>
      <c r="AY322" s="153" t="s">
        <v>136</v>
      </c>
    </row>
    <row r="323" spans="2:65" s="1" customFormat="1" ht="31.5" customHeight="1" x14ac:dyDescent="0.3">
      <c r="B323" s="128"/>
      <c r="C323" s="129" t="s">
        <v>229</v>
      </c>
      <c r="D323" s="129" t="s">
        <v>137</v>
      </c>
      <c r="E323" s="130" t="s">
        <v>584</v>
      </c>
      <c r="F323" s="210" t="s">
        <v>585</v>
      </c>
      <c r="G323" s="211"/>
      <c r="H323" s="211"/>
      <c r="I323" s="211"/>
      <c r="J323" s="131" t="s">
        <v>166</v>
      </c>
      <c r="K323" s="132">
        <v>12</v>
      </c>
      <c r="L323" s="212">
        <v>0</v>
      </c>
      <c r="M323" s="211"/>
      <c r="N323" s="212">
        <f>ROUND(L323*K323,2)</f>
        <v>0</v>
      </c>
      <c r="O323" s="211"/>
      <c r="P323" s="211"/>
      <c r="Q323" s="211"/>
      <c r="R323" s="133"/>
      <c r="T323" s="134" t="s">
        <v>3</v>
      </c>
      <c r="U323" s="37" t="s">
        <v>39</v>
      </c>
      <c r="V323" s="135">
        <v>0</v>
      </c>
      <c r="W323" s="135">
        <f>V323*K323</f>
        <v>0</v>
      </c>
      <c r="X323" s="135">
        <v>0</v>
      </c>
      <c r="Y323" s="135">
        <f>X323*K323</f>
        <v>0</v>
      </c>
      <c r="Z323" s="135">
        <v>0</v>
      </c>
      <c r="AA323" s="136">
        <f>Z323*K323</f>
        <v>0</v>
      </c>
      <c r="AR323" s="14" t="s">
        <v>135</v>
      </c>
      <c r="AT323" s="14" t="s">
        <v>137</v>
      </c>
      <c r="AU323" s="14" t="s">
        <v>20</v>
      </c>
      <c r="AY323" s="14" t="s">
        <v>136</v>
      </c>
      <c r="BE323" s="137">
        <f>IF(U323="základní",N323,0)</f>
        <v>0</v>
      </c>
      <c r="BF323" s="137">
        <f>IF(U323="snížená",N323,0)</f>
        <v>0</v>
      </c>
      <c r="BG323" s="137">
        <f>IF(U323="zákl. přenesená",N323,0)</f>
        <v>0</v>
      </c>
      <c r="BH323" s="137">
        <f>IF(U323="sníž. přenesená",N323,0)</f>
        <v>0</v>
      </c>
      <c r="BI323" s="137">
        <f>IF(U323="nulová",N323,0)</f>
        <v>0</v>
      </c>
      <c r="BJ323" s="14" t="s">
        <v>20</v>
      </c>
      <c r="BK323" s="137">
        <f>ROUND(L323*K323,2)</f>
        <v>0</v>
      </c>
      <c r="BL323" s="14" t="s">
        <v>135</v>
      </c>
      <c r="BM323" s="14" t="s">
        <v>586</v>
      </c>
    </row>
    <row r="324" spans="2:65" s="9" customFormat="1" ht="31.5" customHeight="1" x14ac:dyDescent="0.3">
      <c r="B324" s="138"/>
      <c r="C324" s="139"/>
      <c r="D324" s="139"/>
      <c r="E324" s="140" t="s">
        <v>3</v>
      </c>
      <c r="F324" s="213" t="s">
        <v>587</v>
      </c>
      <c r="G324" s="214"/>
      <c r="H324" s="214"/>
      <c r="I324" s="214"/>
      <c r="J324" s="139"/>
      <c r="K324" s="141" t="s">
        <v>3</v>
      </c>
      <c r="L324" s="139"/>
      <c r="M324" s="139"/>
      <c r="N324" s="139"/>
      <c r="O324" s="139"/>
      <c r="P324" s="139"/>
      <c r="Q324" s="139"/>
      <c r="R324" s="142"/>
      <c r="T324" s="143"/>
      <c r="U324" s="139"/>
      <c r="V324" s="139"/>
      <c r="W324" s="139"/>
      <c r="X324" s="139"/>
      <c r="Y324" s="139"/>
      <c r="Z324" s="139"/>
      <c r="AA324" s="144"/>
      <c r="AT324" s="145" t="s">
        <v>143</v>
      </c>
      <c r="AU324" s="145" t="s">
        <v>20</v>
      </c>
      <c r="AV324" s="9" t="s">
        <v>20</v>
      </c>
      <c r="AW324" s="9" t="s">
        <v>32</v>
      </c>
      <c r="AX324" s="9" t="s">
        <v>74</v>
      </c>
      <c r="AY324" s="145" t="s">
        <v>136</v>
      </c>
    </row>
    <row r="325" spans="2:65" s="9" customFormat="1" ht="22.5" customHeight="1" x14ac:dyDescent="0.3">
      <c r="B325" s="138"/>
      <c r="C325" s="139"/>
      <c r="D325" s="139"/>
      <c r="E325" s="140" t="s">
        <v>3</v>
      </c>
      <c r="F325" s="215" t="s">
        <v>588</v>
      </c>
      <c r="G325" s="214"/>
      <c r="H325" s="214"/>
      <c r="I325" s="214"/>
      <c r="J325" s="139"/>
      <c r="K325" s="141" t="s">
        <v>3</v>
      </c>
      <c r="L325" s="139"/>
      <c r="M325" s="139"/>
      <c r="N325" s="139"/>
      <c r="O325" s="139"/>
      <c r="P325" s="139"/>
      <c r="Q325" s="139"/>
      <c r="R325" s="142"/>
      <c r="T325" s="143"/>
      <c r="U325" s="139"/>
      <c r="V325" s="139"/>
      <c r="W325" s="139"/>
      <c r="X325" s="139"/>
      <c r="Y325" s="139"/>
      <c r="Z325" s="139"/>
      <c r="AA325" s="144"/>
      <c r="AT325" s="145" t="s">
        <v>143</v>
      </c>
      <c r="AU325" s="145" t="s">
        <v>20</v>
      </c>
      <c r="AV325" s="9" t="s">
        <v>20</v>
      </c>
      <c r="AW325" s="9" t="s">
        <v>32</v>
      </c>
      <c r="AX325" s="9" t="s">
        <v>74</v>
      </c>
      <c r="AY325" s="145" t="s">
        <v>136</v>
      </c>
    </row>
    <row r="326" spans="2:65" s="10" customFormat="1" ht="22.5" customHeight="1" x14ac:dyDescent="0.3">
      <c r="B326" s="146"/>
      <c r="C326" s="147"/>
      <c r="D326" s="147"/>
      <c r="E326" s="148" t="s">
        <v>589</v>
      </c>
      <c r="F326" s="208" t="s">
        <v>590</v>
      </c>
      <c r="G326" s="209"/>
      <c r="H326" s="209"/>
      <c r="I326" s="209"/>
      <c r="J326" s="147"/>
      <c r="K326" s="149">
        <v>12</v>
      </c>
      <c r="L326" s="147"/>
      <c r="M326" s="147"/>
      <c r="N326" s="147"/>
      <c r="O326" s="147"/>
      <c r="P326" s="147"/>
      <c r="Q326" s="147"/>
      <c r="R326" s="150"/>
      <c r="T326" s="151"/>
      <c r="U326" s="147"/>
      <c r="V326" s="147"/>
      <c r="W326" s="147"/>
      <c r="X326" s="147"/>
      <c r="Y326" s="147"/>
      <c r="Z326" s="147"/>
      <c r="AA326" s="152"/>
      <c r="AT326" s="153" t="s">
        <v>143</v>
      </c>
      <c r="AU326" s="153" t="s">
        <v>20</v>
      </c>
      <c r="AV326" s="10" t="s">
        <v>105</v>
      </c>
      <c r="AW326" s="10" t="s">
        <v>32</v>
      </c>
      <c r="AX326" s="10" t="s">
        <v>74</v>
      </c>
      <c r="AY326" s="153" t="s">
        <v>136</v>
      </c>
    </row>
    <row r="327" spans="2:65" s="10" customFormat="1" ht="22.5" customHeight="1" x14ac:dyDescent="0.3">
      <c r="B327" s="146"/>
      <c r="C327" s="147"/>
      <c r="D327" s="147"/>
      <c r="E327" s="148" t="s">
        <v>591</v>
      </c>
      <c r="F327" s="208" t="s">
        <v>252</v>
      </c>
      <c r="G327" s="209"/>
      <c r="H327" s="209"/>
      <c r="I327" s="209"/>
      <c r="J327" s="147"/>
      <c r="K327" s="149">
        <v>12</v>
      </c>
      <c r="L327" s="147"/>
      <c r="M327" s="147"/>
      <c r="N327" s="147"/>
      <c r="O327" s="147"/>
      <c r="P327" s="147"/>
      <c r="Q327" s="147"/>
      <c r="R327" s="150"/>
      <c r="T327" s="151"/>
      <c r="U327" s="147"/>
      <c r="V327" s="147"/>
      <c r="W327" s="147"/>
      <c r="X327" s="147"/>
      <c r="Y327" s="147"/>
      <c r="Z327" s="147"/>
      <c r="AA327" s="152"/>
      <c r="AT327" s="153" t="s">
        <v>143</v>
      </c>
      <c r="AU327" s="153" t="s">
        <v>20</v>
      </c>
      <c r="AV327" s="10" t="s">
        <v>105</v>
      </c>
      <c r="AW327" s="10" t="s">
        <v>32</v>
      </c>
      <c r="AX327" s="10" t="s">
        <v>20</v>
      </c>
      <c r="AY327" s="153" t="s">
        <v>136</v>
      </c>
    </row>
    <row r="328" spans="2:65" s="1" customFormat="1" ht="31.5" customHeight="1" x14ac:dyDescent="0.3">
      <c r="B328" s="128"/>
      <c r="C328" s="129" t="s">
        <v>235</v>
      </c>
      <c r="D328" s="129" t="s">
        <v>137</v>
      </c>
      <c r="E328" s="130" t="s">
        <v>592</v>
      </c>
      <c r="F328" s="210" t="s">
        <v>593</v>
      </c>
      <c r="G328" s="211"/>
      <c r="H328" s="211"/>
      <c r="I328" s="211"/>
      <c r="J328" s="131" t="s">
        <v>166</v>
      </c>
      <c r="K328" s="132">
        <v>6</v>
      </c>
      <c r="L328" s="212">
        <v>0</v>
      </c>
      <c r="M328" s="211"/>
      <c r="N328" s="212">
        <f>ROUND(L328*K328,2)</f>
        <v>0</v>
      </c>
      <c r="O328" s="211"/>
      <c r="P328" s="211"/>
      <c r="Q328" s="211"/>
      <c r="R328" s="133"/>
      <c r="T328" s="134" t="s">
        <v>3</v>
      </c>
      <c r="U328" s="37" t="s">
        <v>39</v>
      </c>
      <c r="V328" s="135">
        <v>0</v>
      </c>
      <c r="W328" s="135">
        <f>V328*K328</f>
        <v>0</v>
      </c>
      <c r="X328" s="135">
        <v>0</v>
      </c>
      <c r="Y328" s="135">
        <f>X328*K328</f>
        <v>0</v>
      </c>
      <c r="Z328" s="135">
        <v>0</v>
      </c>
      <c r="AA328" s="136">
        <f>Z328*K328</f>
        <v>0</v>
      </c>
      <c r="AR328" s="14" t="s">
        <v>135</v>
      </c>
      <c r="AT328" s="14" t="s">
        <v>137</v>
      </c>
      <c r="AU328" s="14" t="s">
        <v>20</v>
      </c>
      <c r="AY328" s="14" t="s">
        <v>136</v>
      </c>
      <c r="BE328" s="137">
        <f>IF(U328="základní",N328,0)</f>
        <v>0</v>
      </c>
      <c r="BF328" s="137">
        <f>IF(U328="snížená",N328,0)</f>
        <v>0</v>
      </c>
      <c r="BG328" s="137">
        <f>IF(U328="zákl. přenesená",N328,0)</f>
        <v>0</v>
      </c>
      <c r="BH328" s="137">
        <f>IF(U328="sníž. přenesená",N328,0)</f>
        <v>0</v>
      </c>
      <c r="BI328" s="137">
        <f>IF(U328="nulová",N328,0)</f>
        <v>0</v>
      </c>
      <c r="BJ328" s="14" t="s">
        <v>20</v>
      </c>
      <c r="BK328" s="137">
        <f>ROUND(L328*K328,2)</f>
        <v>0</v>
      </c>
      <c r="BL328" s="14" t="s">
        <v>135</v>
      </c>
      <c r="BM328" s="14" t="s">
        <v>594</v>
      </c>
    </row>
    <row r="329" spans="2:65" s="9" customFormat="1" ht="31.5" customHeight="1" x14ac:dyDescent="0.3">
      <c r="B329" s="138"/>
      <c r="C329" s="139"/>
      <c r="D329" s="139"/>
      <c r="E329" s="140" t="s">
        <v>3</v>
      </c>
      <c r="F329" s="213" t="s">
        <v>595</v>
      </c>
      <c r="G329" s="214"/>
      <c r="H329" s="214"/>
      <c r="I329" s="214"/>
      <c r="J329" s="139"/>
      <c r="K329" s="141" t="s">
        <v>3</v>
      </c>
      <c r="L329" s="139"/>
      <c r="M329" s="139"/>
      <c r="N329" s="139"/>
      <c r="O329" s="139"/>
      <c r="P329" s="139"/>
      <c r="Q329" s="139"/>
      <c r="R329" s="142"/>
      <c r="T329" s="143"/>
      <c r="U329" s="139"/>
      <c r="V329" s="139"/>
      <c r="W329" s="139"/>
      <c r="X329" s="139"/>
      <c r="Y329" s="139"/>
      <c r="Z329" s="139"/>
      <c r="AA329" s="144"/>
      <c r="AT329" s="145" t="s">
        <v>143</v>
      </c>
      <c r="AU329" s="145" t="s">
        <v>20</v>
      </c>
      <c r="AV329" s="9" t="s">
        <v>20</v>
      </c>
      <c r="AW329" s="9" t="s">
        <v>32</v>
      </c>
      <c r="AX329" s="9" t="s">
        <v>74</v>
      </c>
      <c r="AY329" s="145" t="s">
        <v>136</v>
      </c>
    </row>
    <row r="330" spans="2:65" s="9" customFormat="1" ht="22.5" customHeight="1" x14ac:dyDescent="0.3">
      <c r="B330" s="138"/>
      <c r="C330" s="139"/>
      <c r="D330" s="139"/>
      <c r="E330" s="140" t="s">
        <v>3</v>
      </c>
      <c r="F330" s="215" t="s">
        <v>588</v>
      </c>
      <c r="G330" s="214"/>
      <c r="H330" s="214"/>
      <c r="I330" s="214"/>
      <c r="J330" s="139"/>
      <c r="K330" s="141" t="s">
        <v>3</v>
      </c>
      <c r="L330" s="139"/>
      <c r="M330" s="139"/>
      <c r="N330" s="139"/>
      <c r="O330" s="139"/>
      <c r="P330" s="139"/>
      <c r="Q330" s="139"/>
      <c r="R330" s="142"/>
      <c r="T330" s="143"/>
      <c r="U330" s="139"/>
      <c r="V330" s="139"/>
      <c r="W330" s="139"/>
      <c r="X330" s="139"/>
      <c r="Y330" s="139"/>
      <c r="Z330" s="139"/>
      <c r="AA330" s="144"/>
      <c r="AT330" s="145" t="s">
        <v>143</v>
      </c>
      <c r="AU330" s="145" t="s">
        <v>20</v>
      </c>
      <c r="AV330" s="9" t="s">
        <v>20</v>
      </c>
      <c r="AW330" s="9" t="s">
        <v>32</v>
      </c>
      <c r="AX330" s="9" t="s">
        <v>74</v>
      </c>
      <c r="AY330" s="145" t="s">
        <v>136</v>
      </c>
    </row>
    <row r="331" spans="2:65" s="10" customFormat="1" ht="22.5" customHeight="1" x14ac:dyDescent="0.3">
      <c r="B331" s="146"/>
      <c r="C331" s="147"/>
      <c r="D331" s="147"/>
      <c r="E331" s="148" t="s">
        <v>596</v>
      </c>
      <c r="F331" s="208" t="s">
        <v>597</v>
      </c>
      <c r="G331" s="209"/>
      <c r="H331" s="209"/>
      <c r="I331" s="209"/>
      <c r="J331" s="147"/>
      <c r="K331" s="149">
        <v>6</v>
      </c>
      <c r="L331" s="147"/>
      <c r="M331" s="147"/>
      <c r="N331" s="147"/>
      <c r="O331" s="147"/>
      <c r="P331" s="147"/>
      <c r="Q331" s="147"/>
      <c r="R331" s="150"/>
      <c r="T331" s="151"/>
      <c r="U331" s="147"/>
      <c r="V331" s="147"/>
      <c r="W331" s="147"/>
      <c r="X331" s="147"/>
      <c r="Y331" s="147"/>
      <c r="Z331" s="147"/>
      <c r="AA331" s="152"/>
      <c r="AT331" s="153" t="s">
        <v>143</v>
      </c>
      <c r="AU331" s="153" t="s">
        <v>20</v>
      </c>
      <c r="AV331" s="10" t="s">
        <v>105</v>
      </c>
      <c r="AW331" s="10" t="s">
        <v>32</v>
      </c>
      <c r="AX331" s="10" t="s">
        <v>74</v>
      </c>
      <c r="AY331" s="153" t="s">
        <v>136</v>
      </c>
    </row>
    <row r="332" spans="2:65" s="10" customFormat="1" ht="22.5" customHeight="1" x14ac:dyDescent="0.3">
      <c r="B332" s="146"/>
      <c r="C332" s="147"/>
      <c r="D332" s="147"/>
      <c r="E332" s="148" t="s">
        <v>598</v>
      </c>
      <c r="F332" s="208" t="s">
        <v>599</v>
      </c>
      <c r="G332" s="209"/>
      <c r="H332" s="209"/>
      <c r="I332" s="209"/>
      <c r="J332" s="147"/>
      <c r="K332" s="149">
        <v>6</v>
      </c>
      <c r="L332" s="147"/>
      <c r="M332" s="147"/>
      <c r="N332" s="147"/>
      <c r="O332" s="147"/>
      <c r="P332" s="147"/>
      <c r="Q332" s="147"/>
      <c r="R332" s="150"/>
      <c r="T332" s="151"/>
      <c r="U332" s="147"/>
      <c r="V332" s="147"/>
      <c r="W332" s="147"/>
      <c r="X332" s="147"/>
      <c r="Y332" s="147"/>
      <c r="Z332" s="147"/>
      <c r="AA332" s="152"/>
      <c r="AT332" s="153" t="s">
        <v>143</v>
      </c>
      <c r="AU332" s="153" t="s">
        <v>20</v>
      </c>
      <c r="AV332" s="10" t="s">
        <v>105</v>
      </c>
      <c r="AW332" s="10" t="s">
        <v>32</v>
      </c>
      <c r="AX332" s="10" t="s">
        <v>20</v>
      </c>
      <c r="AY332" s="153" t="s">
        <v>136</v>
      </c>
    </row>
    <row r="333" spans="2:65" s="1" customFormat="1" ht="31.5" customHeight="1" x14ac:dyDescent="0.3">
      <c r="B333" s="128"/>
      <c r="C333" s="129" t="s">
        <v>600</v>
      </c>
      <c r="D333" s="129" t="s">
        <v>137</v>
      </c>
      <c r="E333" s="130" t="s">
        <v>601</v>
      </c>
      <c r="F333" s="210" t="s">
        <v>602</v>
      </c>
      <c r="G333" s="211"/>
      <c r="H333" s="211"/>
      <c r="I333" s="211"/>
      <c r="J333" s="131" t="s">
        <v>166</v>
      </c>
      <c r="K333" s="132">
        <v>11.56</v>
      </c>
      <c r="L333" s="212">
        <v>0</v>
      </c>
      <c r="M333" s="211"/>
      <c r="N333" s="212">
        <f>ROUND(L333*K333,2)</f>
        <v>0</v>
      </c>
      <c r="O333" s="211"/>
      <c r="P333" s="211"/>
      <c r="Q333" s="211"/>
      <c r="R333" s="133"/>
      <c r="T333" s="134" t="s">
        <v>3</v>
      </c>
      <c r="U333" s="37" t="s">
        <v>39</v>
      </c>
      <c r="V333" s="135">
        <v>0</v>
      </c>
      <c r="W333" s="135">
        <f>V333*K333</f>
        <v>0</v>
      </c>
      <c r="X333" s="135">
        <v>0</v>
      </c>
      <c r="Y333" s="135">
        <f>X333*K333</f>
        <v>0</v>
      </c>
      <c r="Z333" s="135">
        <v>0</v>
      </c>
      <c r="AA333" s="136">
        <f>Z333*K333</f>
        <v>0</v>
      </c>
      <c r="AR333" s="14" t="s">
        <v>135</v>
      </c>
      <c r="AT333" s="14" t="s">
        <v>137</v>
      </c>
      <c r="AU333" s="14" t="s">
        <v>20</v>
      </c>
      <c r="AY333" s="14" t="s">
        <v>136</v>
      </c>
      <c r="BE333" s="137">
        <f>IF(U333="základní",N333,0)</f>
        <v>0</v>
      </c>
      <c r="BF333" s="137">
        <f>IF(U333="snížená",N333,0)</f>
        <v>0</v>
      </c>
      <c r="BG333" s="137">
        <f>IF(U333="zákl. přenesená",N333,0)</f>
        <v>0</v>
      </c>
      <c r="BH333" s="137">
        <f>IF(U333="sníž. přenesená",N333,0)</f>
        <v>0</v>
      </c>
      <c r="BI333" s="137">
        <f>IF(U333="nulová",N333,0)</f>
        <v>0</v>
      </c>
      <c r="BJ333" s="14" t="s">
        <v>20</v>
      </c>
      <c r="BK333" s="137">
        <f>ROUND(L333*K333,2)</f>
        <v>0</v>
      </c>
      <c r="BL333" s="14" t="s">
        <v>135</v>
      </c>
      <c r="BM333" s="14" t="s">
        <v>603</v>
      </c>
    </row>
    <row r="334" spans="2:65" s="9" customFormat="1" ht="31.5" customHeight="1" x14ac:dyDescent="0.3">
      <c r="B334" s="138"/>
      <c r="C334" s="139"/>
      <c r="D334" s="139"/>
      <c r="E334" s="140" t="s">
        <v>3</v>
      </c>
      <c r="F334" s="213" t="s">
        <v>604</v>
      </c>
      <c r="G334" s="214"/>
      <c r="H334" s="214"/>
      <c r="I334" s="214"/>
      <c r="J334" s="139"/>
      <c r="K334" s="141" t="s">
        <v>3</v>
      </c>
      <c r="L334" s="139"/>
      <c r="M334" s="139"/>
      <c r="N334" s="139"/>
      <c r="O334" s="139"/>
      <c r="P334" s="139"/>
      <c r="Q334" s="139"/>
      <c r="R334" s="142"/>
      <c r="T334" s="143"/>
      <c r="U334" s="139"/>
      <c r="V334" s="139"/>
      <c r="W334" s="139"/>
      <c r="X334" s="139"/>
      <c r="Y334" s="139"/>
      <c r="Z334" s="139"/>
      <c r="AA334" s="144"/>
      <c r="AT334" s="145" t="s">
        <v>143</v>
      </c>
      <c r="AU334" s="145" t="s">
        <v>20</v>
      </c>
      <c r="AV334" s="9" t="s">
        <v>20</v>
      </c>
      <c r="AW334" s="9" t="s">
        <v>32</v>
      </c>
      <c r="AX334" s="9" t="s">
        <v>74</v>
      </c>
      <c r="AY334" s="145" t="s">
        <v>136</v>
      </c>
    </row>
    <row r="335" spans="2:65" s="9" customFormat="1" ht="22.5" customHeight="1" x14ac:dyDescent="0.3">
      <c r="B335" s="138"/>
      <c r="C335" s="139"/>
      <c r="D335" s="139"/>
      <c r="E335" s="140" t="s">
        <v>3</v>
      </c>
      <c r="F335" s="215" t="s">
        <v>588</v>
      </c>
      <c r="G335" s="214"/>
      <c r="H335" s="214"/>
      <c r="I335" s="214"/>
      <c r="J335" s="139"/>
      <c r="K335" s="141" t="s">
        <v>3</v>
      </c>
      <c r="L335" s="139"/>
      <c r="M335" s="139"/>
      <c r="N335" s="139"/>
      <c r="O335" s="139"/>
      <c r="P335" s="139"/>
      <c r="Q335" s="139"/>
      <c r="R335" s="142"/>
      <c r="T335" s="143"/>
      <c r="U335" s="139"/>
      <c r="V335" s="139"/>
      <c r="W335" s="139"/>
      <c r="X335" s="139"/>
      <c r="Y335" s="139"/>
      <c r="Z335" s="139"/>
      <c r="AA335" s="144"/>
      <c r="AT335" s="145" t="s">
        <v>143</v>
      </c>
      <c r="AU335" s="145" t="s">
        <v>20</v>
      </c>
      <c r="AV335" s="9" t="s">
        <v>20</v>
      </c>
      <c r="AW335" s="9" t="s">
        <v>32</v>
      </c>
      <c r="AX335" s="9" t="s">
        <v>74</v>
      </c>
      <c r="AY335" s="145" t="s">
        <v>136</v>
      </c>
    </row>
    <row r="336" spans="2:65" s="9" customFormat="1" ht="22.5" customHeight="1" x14ac:dyDescent="0.3">
      <c r="B336" s="138"/>
      <c r="C336" s="139"/>
      <c r="D336" s="139"/>
      <c r="E336" s="140" t="s">
        <v>3</v>
      </c>
      <c r="F336" s="215" t="s">
        <v>605</v>
      </c>
      <c r="G336" s="214"/>
      <c r="H336" s="214"/>
      <c r="I336" s="214"/>
      <c r="J336" s="139"/>
      <c r="K336" s="141" t="s">
        <v>3</v>
      </c>
      <c r="L336" s="139"/>
      <c r="M336" s="139"/>
      <c r="N336" s="139"/>
      <c r="O336" s="139"/>
      <c r="P336" s="139"/>
      <c r="Q336" s="139"/>
      <c r="R336" s="142"/>
      <c r="T336" s="143"/>
      <c r="U336" s="139"/>
      <c r="V336" s="139"/>
      <c r="W336" s="139"/>
      <c r="X336" s="139"/>
      <c r="Y336" s="139"/>
      <c r="Z336" s="139"/>
      <c r="AA336" s="144"/>
      <c r="AT336" s="145" t="s">
        <v>143</v>
      </c>
      <c r="AU336" s="145" t="s">
        <v>20</v>
      </c>
      <c r="AV336" s="9" t="s">
        <v>20</v>
      </c>
      <c r="AW336" s="9" t="s">
        <v>32</v>
      </c>
      <c r="AX336" s="9" t="s">
        <v>74</v>
      </c>
      <c r="AY336" s="145" t="s">
        <v>136</v>
      </c>
    </row>
    <row r="337" spans="2:65" s="10" customFormat="1" ht="31.5" customHeight="1" x14ac:dyDescent="0.3">
      <c r="B337" s="146"/>
      <c r="C337" s="147"/>
      <c r="D337" s="147"/>
      <c r="E337" s="148" t="s">
        <v>606</v>
      </c>
      <c r="F337" s="208" t="s">
        <v>607</v>
      </c>
      <c r="G337" s="209"/>
      <c r="H337" s="209"/>
      <c r="I337" s="209"/>
      <c r="J337" s="147"/>
      <c r="K337" s="149">
        <v>9.48</v>
      </c>
      <c r="L337" s="147"/>
      <c r="M337" s="147"/>
      <c r="N337" s="147"/>
      <c r="O337" s="147"/>
      <c r="P337" s="147"/>
      <c r="Q337" s="147"/>
      <c r="R337" s="150"/>
      <c r="T337" s="151"/>
      <c r="U337" s="147"/>
      <c r="V337" s="147"/>
      <c r="W337" s="147"/>
      <c r="X337" s="147"/>
      <c r="Y337" s="147"/>
      <c r="Z337" s="147"/>
      <c r="AA337" s="152"/>
      <c r="AT337" s="153" t="s">
        <v>143</v>
      </c>
      <c r="AU337" s="153" t="s">
        <v>20</v>
      </c>
      <c r="AV337" s="10" t="s">
        <v>105</v>
      </c>
      <c r="AW337" s="10" t="s">
        <v>32</v>
      </c>
      <c r="AX337" s="10" t="s">
        <v>74</v>
      </c>
      <c r="AY337" s="153" t="s">
        <v>136</v>
      </c>
    </row>
    <row r="338" spans="2:65" s="9" customFormat="1" ht="22.5" customHeight="1" x14ac:dyDescent="0.3">
      <c r="B338" s="138"/>
      <c r="C338" s="139"/>
      <c r="D338" s="139"/>
      <c r="E338" s="140" t="s">
        <v>3</v>
      </c>
      <c r="F338" s="215" t="s">
        <v>608</v>
      </c>
      <c r="G338" s="214"/>
      <c r="H338" s="214"/>
      <c r="I338" s="214"/>
      <c r="J338" s="139"/>
      <c r="K338" s="141" t="s">
        <v>3</v>
      </c>
      <c r="L338" s="139"/>
      <c r="M338" s="139"/>
      <c r="N338" s="139"/>
      <c r="O338" s="139"/>
      <c r="P338" s="139"/>
      <c r="Q338" s="139"/>
      <c r="R338" s="142"/>
      <c r="T338" s="143"/>
      <c r="U338" s="139"/>
      <c r="V338" s="139"/>
      <c r="W338" s="139"/>
      <c r="X338" s="139"/>
      <c r="Y338" s="139"/>
      <c r="Z338" s="139"/>
      <c r="AA338" s="144"/>
      <c r="AT338" s="145" t="s">
        <v>143</v>
      </c>
      <c r="AU338" s="145" t="s">
        <v>20</v>
      </c>
      <c r="AV338" s="9" t="s">
        <v>20</v>
      </c>
      <c r="AW338" s="9" t="s">
        <v>32</v>
      </c>
      <c r="AX338" s="9" t="s">
        <v>74</v>
      </c>
      <c r="AY338" s="145" t="s">
        <v>136</v>
      </c>
    </row>
    <row r="339" spans="2:65" s="10" customFormat="1" ht="22.5" customHeight="1" x14ac:dyDescent="0.3">
      <c r="B339" s="146"/>
      <c r="C339" s="147"/>
      <c r="D339" s="147"/>
      <c r="E339" s="148" t="s">
        <v>609</v>
      </c>
      <c r="F339" s="208" t="s">
        <v>610</v>
      </c>
      <c r="G339" s="209"/>
      <c r="H339" s="209"/>
      <c r="I339" s="209"/>
      <c r="J339" s="147"/>
      <c r="K339" s="149">
        <v>2.08</v>
      </c>
      <c r="L339" s="147"/>
      <c r="M339" s="147"/>
      <c r="N339" s="147"/>
      <c r="O339" s="147"/>
      <c r="P339" s="147"/>
      <c r="Q339" s="147"/>
      <c r="R339" s="150"/>
      <c r="T339" s="151"/>
      <c r="U339" s="147"/>
      <c r="V339" s="147"/>
      <c r="W339" s="147"/>
      <c r="X339" s="147"/>
      <c r="Y339" s="147"/>
      <c r="Z339" s="147"/>
      <c r="AA339" s="152"/>
      <c r="AT339" s="153" t="s">
        <v>143</v>
      </c>
      <c r="AU339" s="153" t="s">
        <v>20</v>
      </c>
      <c r="AV339" s="10" t="s">
        <v>105</v>
      </c>
      <c r="AW339" s="10" t="s">
        <v>32</v>
      </c>
      <c r="AX339" s="10" t="s">
        <v>74</v>
      </c>
      <c r="AY339" s="153" t="s">
        <v>136</v>
      </c>
    </row>
    <row r="340" spans="2:65" s="10" customFormat="1" ht="22.5" customHeight="1" x14ac:dyDescent="0.3">
      <c r="B340" s="146"/>
      <c r="C340" s="147"/>
      <c r="D340" s="147"/>
      <c r="E340" s="148" t="s">
        <v>611</v>
      </c>
      <c r="F340" s="208" t="s">
        <v>612</v>
      </c>
      <c r="G340" s="209"/>
      <c r="H340" s="209"/>
      <c r="I340" s="209"/>
      <c r="J340" s="147"/>
      <c r="K340" s="149">
        <v>11.56</v>
      </c>
      <c r="L340" s="147"/>
      <c r="M340" s="147"/>
      <c r="N340" s="147"/>
      <c r="O340" s="147"/>
      <c r="P340" s="147"/>
      <c r="Q340" s="147"/>
      <c r="R340" s="150"/>
      <c r="T340" s="151"/>
      <c r="U340" s="147"/>
      <c r="V340" s="147"/>
      <c r="W340" s="147"/>
      <c r="X340" s="147"/>
      <c r="Y340" s="147"/>
      <c r="Z340" s="147"/>
      <c r="AA340" s="152"/>
      <c r="AT340" s="153" t="s">
        <v>143</v>
      </c>
      <c r="AU340" s="153" t="s">
        <v>20</v>
      </c>
      <c r="AV340" s="10" t="s">
        <v>105</v>
      </c>
      <c r="AW340" s="10" t="s">
        <v>32</v>
      </c>
      <c r="AX340" s="10" t="s">
        <v>20</v>
      </c>
      <c r="AY340" s="153" t="s">
        <v>136</v>
      </c>
    </row>
    <row r="341" spans="2:65" s="8" customFormat="1" ht="37.35" customHeight="1" x14ac:dyDescent="0.35">
      <c r="B341" s="118"/>
      <c r="C341" s="119"/>
      <c r="D341" s="120" t="s">
        <v>118</v>
      </c>
      <c r="E341" s="120"/>
      <c r="F341" s="120"/>
      <c r="G341" s="120"/>
      <c r="H341" s="120"/>
      <c r="I341" s="120"/>
      <c r="J341" s="120"/>
      <c r="K341" s="120"/>
      <c r="L341" s="120"/>
      <c r="M341" s="120"/>
      <c r="N341" s="205">
        <f>BK341</f>
        <v>0</v>
      </c>
      <c r="O341" s="206"/>
      <c r="P341" s="206"/>
      <c r="Q341" s="206"/>
      <c r="R341" s="121"/>
      <c r="T341" s="122"/>
      <c r="U341" s="119"/>
      <c r="V341" s="119"/>
      <c r="W341" s="123">
        <f>SUM(W342:W387)</f>
        <v>0</v>
      </c>
      <c r="X341" s="119"/>
      <c r="Y341" s="123">
        <f>SUM(Y342:Y387)</f>
        <v>0</v>
      </c>
      <c r="Z341" s="119"/>
      <c r="AA341" s="124">
        <f>SUM(AA342:AA387)</f>
        <v>0</v>
      </c>
      <c r="AR341" s="125" t="s">
        <v>135</v>
      </c>
      <c r="AT341" s="126" t="s">
        <v>73</v>
      </c>
      <c r="AU341" s="126" t="s">
        <v>74</v>
      </c>
      <c r="AY341" s="125" t="s">
        <v>136</v>
      </c>
      <c r="BK341" s="127">
        <f>SUM(BK342:BK387)</f>
        <v>0</v>
      </c>
    </row>
    <row r="342" spans="2:65" s="1" customFormat="1" ht="31.5" customHeight="1" x14ac:dyDescent="0.3">
      <c r="B342" s="128"/>
      <c r="C342" s="129" t="s">
        <v>312</v>
      </c>
      <c r="D342" s="129" t="s">
        <v>137</v>
      </c>
      <c r="E342" s="130" t="s">
        <v>613</v>
      </c>
      <c r="F342" s="210" t="s">
        <v>614</v>
      </c>
      <c r="G342" s="211"/>
      <c r="H342" s="211"/>
      <c r="I342" s="211"/>
      <c r="J342" s="131" t="s">
        <v>197</v>
      </c>
      <c r="K342" s="132">
        <v>1</v>
      </c>
      <c r="L342" s="212">
        <v>0</v>
      </c>
      <c r="M342" s="211"/>
      <c r="N342" s="212">
        <f>ROUND(L342*K342,2)</f>
        <v>0</v>
      </c>
      <c r="O342" s="211"/>
      <c r="P342" s="211"/>
      <c r="Q342" s="211"/>
      <c r="R342" s="133"/>
      <c r="T342" s="134" t="s">
        <v>3</v>
      </c>
      <c r="U342" s="37" t="s">
        <v>39</v>
      </c>
      <c r="V342" s="135">
        <v>0</v>
      </c>
      <c r="W342" s="135">
        <f>V342*K342</f>
        <v>0</v>
      </c>
      <c r="X342" s="135">
        <v>0</v>
      </c>
      <c r="Y342" s="135">
        <f>X342*K342</f>
        <v>0</v>
      </c>
      <c r="Z342" s="135">
        <v>0</v>
      </c>
      <c r="AA342" s="136">
        <f>Z342*K342</f>
        <v>0</v>
      </c>
      <c r="AR342" s="14" t="s">
        <v>135</v>
      </c>
      <c r="AT342" s="14" t="s">
        <v>137</v>
      </c>
      <c r="AU342" s="14" t="s">
        <v>20</v>
      </c>
      <c r="AY342" s="14" t="s">
        <v>136</v>
      </c>
      <c r="BE342" s="137">
        <f>IF(U342="základní",N342,0)</f>
        <v>0</v>
      </c>
      <c r="BF342" s="137">
        <f>IF(U342="snížená",N342,0)</f>
        <v>0</v>
      </c>
      <c r="BG342" s="137">
        <f>IF(U342="zákl. přenesená",N342,0)</f>
        <v>0</v>
      </c>
      <c r="BH342" s="137">
        <f>IF(U342="sníž. přenesená",N342,0)</f>
        <v>0</v>
      </c>
      <c r="BI342" s="137">
        <f>IF(U342="nulová",N342,0)</f>
        <v>0</v>
      </c>
      <c r="BJ342" s="14" t="s">
        <v>20</v>
      </c>
      <c r="BK342" s="137">
        <f>ROUND(L342*K342,2)</f>
        <v>0</v>
      </c>
      <c r="BL342" s="14" t="s">
        <v>135</v>
      </c>
      <c r="BM342" s="14" t="s">
        <v>615</v>
      </c>
    </row>
    <row r="343" spans="2:65" s="9" customFormat="1" ht="22.5" customHeight="1" x14ac:dyDescent="0.3">
      <c r="B343" s="138"/>
      <c r="C343" s="139"/>
      <c r="D343" s="139"/>
      <c r="E343" s="140" t="s">
        <v>3</v>
      </c>
      <c r="F343" s="213" t="s">
        <v>616</v>
      </c>
      <c r="G343" s="214"/>
      <c r="H343" s="214"/>
      <c r="I343" s="214"/>
      <c r="J343" s="139"/>
      <c r="K343" s="141" t="s">
        <v>3</v>
      </c>
      <c r="L343" s="139"/>
      <c r="M343" s="139"/>
      <c r="N343" s="139"/>
      <c r="O343" s="139"/>
      <c r="P343" s="139"/>
      <c r="Q343" s="139"/>
      <c r="R343" s="142"/>
      <c r="T343" s="143"/>
      <c r="U343" s="139"/>
      <c r="V343" s="139"/>
      <c r="W343" s="139"/>
      <c r="X343" s="139"/>
      <c r="Y343" s="139"/>
      <c r="Z343" s="139"/>
      <c r="AA343" s="144"/>
      <c r="AT343" s="145" t="s">
        <v>143</v>
      </c>
      <c r="AU343" s="145" t="s">
        <v>20</v>
      </c>
      <c r="AV343" s="9" t="s">
        <v>20</v>
      </c>
      <c r="AW343" s="9" t="s">
        <v>32</v>
      </c>
      <c r="AX343" s="9" t="s">
        <v>74</v>
      </c>
      <c r="AY343" s="145" t="s">
        <v>136</v>
      </c>
    </row>
    <row r="344" spans="2:65" s="9" customFormat="1" ht="22.5" customHeight="1" x14ac:dyDescent="0.3">
      <c r="B344" s="138"/>
      <c r="C344" s="139"/>
      <c r="D344" s="139"/>
      <c r="E344" s="140" t="s">
        <v>3</v>
      </c>
      <c r="F344" s="215" t="s">
        <v>617</v>
      </c>
      <c r="G344" s="214"/>
      <c r="H344" s="214"/>
      <c r="I344" s="214"/>
      <c r="J344" s="139"/>
      <c r="K344" s="141" t="s">
        <v>3</v>
      </c>
      <c r="L344" s="139"/>
      <c r="M344" s="139"/>
      <c r="N344" s="139"/>
      <c r="O344" s="139"/>
      <c r="P344" s="139"/>
      <c r="Q344" s="139"/>
      <c r="R344" s="142"/>
      <c r="T344" s="143"/>
      <c r="U344" s="139"/>
      <c r="V344" s="139"/>
      <c r="W344" s="139"/>
      <c r="X344" s="139"/>
      <c r="Y344" s="139"/>
      <c r="Z344" s="139"/>
      <c r="AA344" s="144"/>
      <c r="AT344" s="145" t="s">
        <v>143</v>
      </c>
      <c r="AU344" s="145" t="s">
        <v>20</v>
      </c>
      <c r="AV344" s="9" t="s">
        <v>20</v>
      </c>
      <c r="AW344" s="9" t="s">
        <v>32</v>
      </c>
      <c r="AX344" s="9" t="s">
        <v>74</v>
      </c>
      <c r="AY344" s="145" t="s">
        <v>136</v>
      </c>
    </row>
    <row r="345" spans="2:65" s="9" customFormat="1" ht="22.5" customHeight="1" x14ac:dyDescent="0.3">
      <c r="B345" s="138"/>
      <c r="C345" s="139"/>
      <c r="D345" s="139"/>
      <c r="E345" s="140" t="s">
        <v>3</v>
      </c>
      <c r="F345" s="215" t="s">
        <v>618</v>
      </c>
      <c r="G345" s="214"/>
      <c r="H345" s="214"/>
      <c r="I345" s="214"/>
      <c r="J345" s="139"/>
      <c r="K345" s="141" t="s">
        <v>3</v>
      </c>
      <c r="L345" s="139"/>
      <c r="M345" s="139"/>
      <c r="N345" s="139"/>
      <c r="O345" s="139"/>
      <c r="P345" s="139"/>
      <c r="Q345" s="139"/>
      <c r="R345" s="142"/>
      <c r="T345" s="143"/>
      <c r="U345" s="139"/>
      <c r="V345" s="139"/>
      <c r="W345" s="139"/>
      <c r="X345" s="139"/>
      <c r="Y345" s="139"/>
      <c r="Z345" s="139"/>
      <c r="AA345" s="144"/>
      <c r="AT345" s="145" t="s">
        <v>143</v>
      </c>
      <c r="AU345" s="145" t="s">
        <v>20</v>
      </c>
      <c r="AV345" s="9" t="s">
        <v>20</v>
      </c>
      <c r="AW345" s="9" t="s">
        <v>32</v>
      </c>
      <c r="AX345" s="9" t="s">
        <v>74</v>
      </c>
      <c r="AY345" s="145" t="s">
        <v>136</v>
      </c>
    </row>
    <row r="346" spans="2:65" s="10" customFormat="1" ht="22.5" customHeight="1" x14ac:dyDescent="0.3">
      <c r="B346" s="146"/>
      <c r="C346" s="147"/>
      <c r="D346" s="147"/>
      <c r="E346" s="148" t="s">
        <v>619</v>
      </c>
      <c r="F346" s="208" t="s">
        <v>20</v>
      </c>
      <c r="G346" s="209"/>
      <c r="H346" s="209"/>
      <c r="I346" s="209"/>
      <c r="J346" s="147"/>
      <c r="K346" s="149">
        <v>1</v>
      </c>
      <c r="L346" s="147"/>
      <c r="M346" s="147"/>
      <c r="N346" s="147"/>
      <c r="O346" s="147"/>
      <c r="P346" s="147"/>
      <c r="Q346" s="147"/>
      <c r="R346" s="150"/>
      <c r="T346" s="151"/>
      <c r="U346" s="147"/>
      <c r="V346" s="147"/>
      <c r="W346" s="147"/>
      <c r="X346" s="147"/>
      <c r="Y346" s="147"/>
      <c r="Z346" s="147"/>
      <c r="AA346" s="152"/>
      <c r="AT346" s="153" t="s">
        <v>143</v>
      </c>
      <c r="AU346" s="153" t="s">
        <v>20</v>
      </c>
      <c r="AV346" s="10" t="s">
        <v>105</v>
      </c>
      <c r="AW346" s="10" t="s">
        <v>32</v>
      </c>
      <c r="AX346" s="10" t="s">
        <v>74</v>
      </c>
      <c r="AY346" s="153" t="s">
        <v>136</v>
      </c>
    </row>
    <row r="347" spans="2:65" s="10" customFormat="1" ht="22.5" customHeight="1" x14ac:dyDescent="0.3">
      <c r="B347" s="146"/>
      <c r="C347" s="147"/>
      <c r="D347" s="147"/>
      <c r="E347" s="148" t="s">
        <v>620</v>
      </c>
      <c r="F347" s="208" t="s">
        <v>147</v>
      </c>
      <c r="G347" s="209"/>
      <c r="H347" s="209"/>
      <c r="I347" s="209"/>
      <c r="J347" s="147"/>
      <c r="K347" s="149">
        <v>1</v>
      </c>
      <c r="L347" s="147"/>
      <c r="M347" s="147"/>
      <c r="N347" s="147"/>
      <c r="O347" s="147"/>
      <c r="P347" s="147"/>
      <c r="Q347" s="147"/>
      <c r="R347" s="150"/>
      <c r="T347" s="151"/>
      <c r="U347" s="147"/>
      <c r="V347" s="147"/>
      <c r="W347" s="147"/>
      <c r="X347" s="147"/>
      <c r="Y347" s="147"/>
      <c r="Z347" s="147"/>
      <c r="AA347" s="152"/>
      <c r="AT347" s="153" t="s">
        <v>143</v>
      </c>
      <c r="AU347" s="153" t="s">
        <v>20</v>
      </c>
      <c r="AV347" s="10" t="s">
        <v>105</v>
      </c>
      <c r="AW347" s="10" t="s">
        <v>32</v>
      </c>
      <c r="AX347" s="10" t="s">
        <v>20</v>
      </c>
      <c r="AY347" s="153" t="s">
        <v>136</v>
      </c>
    </row>
    <row r="348" spans="2:65" s="1" customFormat="1" ht="31.5" customHeight="1" x14ac:dyDescent="0.3">
      <c r="B348" s="128"/>
      <c r="C348" s="129" t="s">
        <v>325</v>
      </c>
      <c r="D348" s="129" t="s">
        <v>137</v>
      </c>
      <c r="E348" s="130" t="s">
        <v>621</v>
      </c>
      <c r="F348" s="210" t="s">
        <v>622</v>
      </c>
      <c r="G348" s="211"/>
      <c r="H348" s="211"/>
      <c r="I348" s="211"/>
      <c r="J348" s="131" t="s">
        <v>140</v>
      </c>
      <c r="K348" s="132">
        <v>4</v>
      </c>
      <c r="L348" s="212">
        <v>0</v>
      </c>
      <c r="M348" s="211"/>
      <c r="N348" s="212">
        <f>ROUND(L348*K348,2)</f>
        <v>0</v>
      </c>
      <c r="O348" s="211"/>
      <c r="P348" s="211"/>
      <c r="Q348" s="211"/>
      <c r="R348" s="133"/>
      <c r="T348" s="134" t="s">
        <v>3</v>
      </c>
      <c r="U348" s="37" t="s">
        <v>39</v>
      </c>
      <c r="V348" s="135">
        <v>0</v>
      </c>
      <c r="W348" s="135">
        <f>V348*K348</f>
        <v>0</v>
      </c>
      <c r="X348" s="135">
        <v>0</v>
      </c>
      <c r="Y348" s="135">
        <f>X348*K348</f>
        <v>0</v>
      </c>
      <c r="Z348" s="135">
        <v>0</v>
      </c>
      <c r="AA348" s="136">
        <f>Z348*K348</f>
        <v>0</v>
      </c>
      <c r="AR348" s="14" t="s">
        <v>135</v>
      </c>
      <c r="AT348" s="14" t="s">
        <v>137</v>
      </c>
      <c r="AU348" s="14" t="s">
        <v>20</v>
      </c>
      <c r="AY348" s="14" t="s">
        <v>136</v>
      </c>
      <c r="BE348" s="137">
        <f>IF(U348="základní",N348,0)</f>
        <v>0</v>
      </c>
      <c r="BF348" s="137">
        <f>IF(U348="snížená",N348,0)</f>
        <v>0</v>
      </c>
      <c r="BG348" s="137">
        <f>IF(U348="zákl. přenesená",N348,0)</f>
        <v>0</v>
      </c>
      <c r="BH348" s="137">
        <f>IF(U348="sníž. přenesená",N348,0)</f>
        <v>0</v>
      </c>
      <c r="BI348" s="137">
        <f>IF(U348="nulová",N348,0)</f>
        <v>0</v>
      </c>
      <c r="BJ348" s="14" t="s">
        <v>20</v>
      </c>
      <c r="BK348" s="137">
        <f>ROUND(L348*K348,2)</f>
        <v>0</v>
      </c>
      <c r="BL348" s="14" t="s">
        <v>135</v>
      </c>
      <c r="BM348" s="14" t="s">
        <v>623</v>
      </c>
    </row>
    <row r="349" spans="2:65" s="9" customFormat="1" ht="22.5" customHeight="1" x14ac:dyDescent="0.3">
      <c r="B349" s="138"/>
      <c r="C349" s="139"/>
      <c r="D349" s="139"/>
      <c r="E349" s="140" t="s">
        <v>3</v>
      </c>
      <c r="F349" s="213" t="s">
        <v>624</v>
      </c>
      <c r="G349" s="214"/>
      <c r="H349" s="214"/>
      <c r="I349" s="214"/>
      <c r="J349" s="139"/>
      <c r="K349" s="141" t="s">
        <v>3</v>
      </c>
      <c r="L349" s="139"/>
      <c r="M349" s="139"/>
      <c r="N349" s="139"/>
      <c r="O349" s="139"/>
      <c r="P349" s="139"/>
      <c r="Q349" s="139"/>
      <c r="R349" s="142"/>
      <c r="T349" s="143"/>
      <c r="U349" s="139"/>
      <c r="V349" s="139"/>
      <c r="W349" s="139"/>
      <c r="X349" s="139"/>
      <c r="Y349" s="139"/>
      <c r="Z349" s="139"/>
      <c r="AA349" s="144"/>
      <c r="AT349" s="145" t="s">
        <v>143</v>
      </c>
      <c r="AU349" s="145" t="s">
        <v>20</v>
      </c>
      <c r="AV349" s="9" t="s">
        <v>20</v>
      </c>
      <c r="AW349" s="9" t="s">
        <v>32</v>
      </c>
      <c r="AX349" s="9" t="s">
        <v>74</v>
      </c>
      <c r="AY349" s="145" t="s">
        <v>136</v>
      </c>
    </row>
    <row r="350" spans="2:65" s="9" customFormat="1" ht="22.5" customHeight="1" x14ac:dyDescent="0.3">
      <c r="B350" s="138"/>
      <c r="C350" s="139"/>
      <c r="D350" s="139"/>
      <c r="E350" s="140" t="s">
        <v>3</v>
      </c>
      <c r="F350" s="215" t="s">
        <v>618</v>
      </c>
      <c r="G350" s="214"/>
      <c r="H350" s="214"/>
      <c r="I350" s="214"/>
      <c r="J350" s="139"/>
      <c r="K350" s="141" t="s">
        <v>3</v>
      </c>
      <c r="L350" s="139"/>
      <c r="M350" s="139"/>
      <c r="N350" s="139"/>
      <c r="O350" s="139"/>
      <c r="P350" s="139"/>
      <c r="Q350" s="139"/>
      <c r="R350" s="142"/>
      <c r="T350" s="143"/>
      <c r="U350" s="139"/>
      <c r="V350" s="139"/>
      <c r="W350" s="139"/>
      <c r="X350" s="139"/>
      <c r="Y350" s="139"/>
      <c r="Z350" s="139"/>
      <c r="AA350" s="144"/>
      <c r="AT350" s="145" t="s">
        <v>143</v>
      </c>
      <c r="AU350" s="145" t="s">
        <v>20</v>
      </c>
      <c r="AV350" s="9" t="s">
        <v>20</v>
      </c>
      <c r="AW350" s="9" t="s">
        <v>32</v>
      </c>
      <c r="AX350" s="9" t="s">
        <v>74</v>
      </c>
      <c r="AY350" s="145" t="s">
        <v>136</v>
      </c>
    </row>
    <row r="351" spans="2:65" s="9" customFormat="1" ht="22.5" customHeight="1" x14ac:dyDescent="0.3">
      <c r="B351" s="138"/>
      <c r="C351" s="139"/>
      <c r="D351" s="139"/>
      <c r="E351" s="140" t="s">
        <v>3</v>
      </c>
      <c r="F351" s="215" t="s">
        <v>625</v>
      </c>
      <c r="G351" s="214"/>
      <c r="H351" s="214"/>
      <c r="I351" s="214"/>
      <c r="J351" s="139"/>
      <c r="K351" s="141" t="s">
        <v>3</v>
      </c>
      <c r="L351" s="139"/>
      <c r="M351" s="139"/>
      <c r="N351" s="139"/>
      <c r="O351" s="139"/>
      <c r="P351" s="139"/>
      <c r="Q351" s="139"/>
      <c r="R351" s="142"/>
      <c r="T351" s="143"/>
      <c r="U351" s="139"/>
      <c r="V351" s="139"/>
      <c r="W351" s="139"/>
      <c r="X351" s="139"/>
      <c r="Y351" s="139"/>
      <c r="Z351" s="139"/>
      <c r="AA351" s="144"/>
      <c r="AT351" s="145" t="s">
        <v>143</v>
      </c>
      <c r="AU351" s="145" t="s">
        <v>20</v>
      </c>
      <c r="AV351" s="9" t="s">
        <v>20</v>
      </c>
      <c r="AW351" s="9" t="s">
        <v>32</v>
      </c>
      <c r="AX351" s="9" t="s">
        <v>74</v>
      </c>
      <c r="AY351" s="145" t="s">
        <v>136</v>
      </c>
    </row>
    <row r="352" spans="2:65" s="10" customFormat="1" ht="22.5" customHeight="1" x14ac:dyDescent="0.3">
      <c r="B352" s="146"/>
      <c r="C352" s="147"/>
      <c r="D352" s="147"/>
      <c r="E352" s="148" t="s">
        <v>626</v>
      </c>
      <c r="F352" s="208" t="s">
        <v>20</v>
      </c>
      <c r="G352" s="209"/>
      <c r="H352" s="209"/>
      <c r="I352" s="209"/>
      <c r="J352" s="147"/>
      <c r="K352" s="149">
        <v>1</v>
      </c>
      <c r="L352" s="147"/>
      <c r="M352" s="147"/>
      <c r="N352" s="147"/>
      <c r="O352" s="147"/>
      <c r="P352" s="147"/>
      <c r="Q352" s="147"/>
      <c r="R352" s="150"/>
      <c r="T352" s="151"/>
      <c r="U352" s="147"/>
      <c r="V352" s="147"/>
      <c r="W352" s="147"/>
      <c r="X352" s="147"/>
      <c r="Y352" s="147"/>
      <c r="Z352" s="147"/>
      <c r="AA352" s="152"/>
      <c r="AT352" s="153" t="s">
        <v>143</v>
      </c>
      <c r="AU352" s="153" t="s">
        <v>20</v>
      </c>
      <c r="AV352" s="10" t="s">
        <v>105</v>
      </c>
      <c r="AW352" s="10" t="s">
        <v>32</v>
      </c>
      <c r="AX352" s="10" t="s">
        <v>74</v>
      </c>
      <c r="AY352" s="153" t="s">
        <v>136</v>
      </c>
    </row>
    <row r="353" spans="2:65" s="9" customFormat="1" ht="22.5" customHeight="1" x14ac:dyDescent="0.3">
      <c r="B353" s="138"/>
      <c r="C353" s="139"/>
      <c r="D353" s="139"/>
      <c r="E353" s="140" t="s">
        <v>3</v>
      </c>
      <c r="F353" s="215" t="s">
        <v>627</v>
      </c>
      <c r="G353" s="214"/>
      <c r="H353" s="214"/>
      <c r="I353" s="214"/>
      <c r="J353" s="139"/>
      <c r="K353" s="141" t="s">
        <v>3</v>
      </c>
      <c r="L353" s="139"/>
      <c r="M353" s="139"/>
      <c r="N353" s="139"/>
      <c r="O353" s="139"/>
      <c r="P353" s="139"/>
      <c r="Q353" s="139"/>
      <c r="R353" s="142"/>
      <c r="T353" s="143"/>
      <c r="U353" s="139"/>
      <c r="V353" s="139"/>
      <c r="W353" s="139"/>
      <c r="X353" s="139"/>
      <c r="Y353" s="139"/>
      <c r="Z353" s="139"/>
      <c r="AA353" s="144"/>
      <c r="AT353" s="145" t="s">
        <v>143</v>
      </c>
      <c r="AU353" s="145" t="s">
        <v>20</v>
      </c>
      <c r="AV353" s="9" t="s">
        <v>20</v>
      </c>
      <c r="AW353" s="9" t="s">
        <v>32</v>
      </c>
      <c r="AX353" s="9" t="s">
        <v>74</v>
      </c>
      <c r="AY353" s="145" t="s">
        <v>136</v>
      </c>
    </row>
    <row r="354" spans="2:65" s="10" customFormat="1" ht="22.5" customHeight="1" x14ac:dyDescent="0.3">
      <c r="B354" s="146"/>
      <c r="C354" s="147"/>
      <c r="D354" s="147"/>
      <c r="E354" s="148" t="s">
        <v>628</v>
      </c>
      <c r="F354" s="208" t="s">
        <v>20</v>
      </c>
      <c r="G354" s="209"/>
      <c r="H354" s="209"/>
      <c r="I354" s="209"/>
      <c r="J354" s="147"/>
      <c r="K354" s="149">
        <v>1</v>
      </c>
      <c r="L354" s="147"/>
      <c r="M354" s="147"/>
      <c r="N354" s="147"/>
      <c r="O354" s="147"/>
      <c r="P354" s="147"/>
      <c r="Q354" s="147"/>
      <c r="R354" s="150"/>
      <c r="T354" s="151"/>
      <c r="U354" s="147"/>
      <c r="V354" s="147"/>
      <c r="W354" s="147"/>
      <c r="X354" s="147"/>
      <c r="Y354" s="147"/>
      <c r="Z354" s="147"/>
      <c r="AA354" s="152"/>
      <c r="AT354" s="153" t="s">
        <v>143</v>
      </c>
      <c r="AU354" s="153" t="s">
        <v>20</v>
      </c>
      <c r="AV354" s="10" t="s">
        <v>105</v>
      </c>
      <c r="AW354" s="10" t="s">
        <v>32</v>
      </c>
      <c r="AX354" s="10" t="s">
        <v>74</v>
      </c>
      <c r="AY354" s="153" t="s">
        <v>136</v>
      </c>
    </row>
    <row r="355" spans="2:65" s="9" customFormat="1" ht="22.5" customHeight="1" x14ac:dyDescent="0.3">
      <c r="B355" s="138"/>
      <c r="C355" s="139"/>
      <c r="D355" s="139"/>
      <c r="E355" s="140" t="s">
        <v>3</v>
      </c>
      <c r="F355" s="215" t="s">
        <v>629</v>
      </c>
      <c r="G355" s="214"/>
      <c r="H355" s="214"/>
      <c r="I355" s="214"/>
      <c r="J355" s="139"/>
      <c r="K355" s="141" t="s">
        <v>3</v>
      </c>
      <c r="L355" s="139"/>
      <c r="M355" s="139"/>
      <c r="N355" s="139"/>
      <c r="O355" s="139"/>
      <c r="P355" s="139"/>
      <c r="Q355" s="139"/>
      <c r="R355" s="142"/>
      <c r="T355" s="143"/>
      <c r="U355" s="139"/>
      <c r="V355" s="139"/>
      <c r="W355" s="139"/>
      <c r="X355" s="139"/>
      <c r="Y355" s="139"/>
      <c r="Z355" s="139"/>
      <c r="AA355" s="144"/>
      <c r="AT355" s="145" t="s">
        <v>143</v>
      </c>
      <c r="AU355" s="145" t="s">
        <v>20</v>
      </c>
      <c r="AV355" s="9" t="s">
        <v>20</v>
      </c>
      <c r="AW355" s="9" t="s">
        <v>32</v>
      </c>
      <c r="AX355" s="9" t="s">
        <v>74</v>
      </c>
      <c r="AY355" s="145" t="s">
        <v>136</v>
      </c>
    </row>
    <row r="356" spans="2:65" s="10" customFormat="1" ht="22.5" customHeight="1" x14ac:dyDescent="0.3">
      <c r="B356" s="146"/>
      <c r="C356" s="147"/>
      <c r="D356" s="147"/>
      <c r="E356" s="148" t="s">
        <v>630</v>
      </c>
      <c r="F356" s="208" t="s">
        <v>105</v>
      </c>
      <c r="G356" s="209"/>
      <c r="H356" s="209"/>
      <c r="I356" s="209"/>
      <c r="J356" s="147"/>
      <c r="K356" s="149">
        <v>2</v>
      </c>
      <c r="L356" s="147"/>
      <c r="M356" s="147"/>
      <c r="N356" s="147"/>
      <c r="O356" s="147"/>
      <c r="P356" s="147"/>
      <c r="Q356" s="147"/>
      <c r="R356" s="150"/>
      <c r="T356" s="151"/>
      <c r="U356" s="147"/>
      <c r="V356" s="147"/>
      <c r="W356" s="147"/>
      <c r="X356" s="147"/>
      <c r="Y356" s="147"/>
      <c r="Z356" s="147"/>
      <c r="AA356" s="152"/>
      <c r="AT356" s="153" t="s">
        <v>143</v>
      </c>
      <c r="AU356" s="153" t="s">
        <v>20</v>
      </c>
      <c r="AV356" s="10" t="s">
        <v>105</v>
      </c>
      <c r="AW356" s="10" t="s">
        <v>32</v>
      </c>
      <c r="AX356" s="10" t="s">
        <v>74</v>
      </c>
      <c r="AY356" s="153" t="s">
        <v>136</v>
      </c>
    </row>
    <row r="357" spans="2:65" s="10" customFormat="1" ht="22.5" customHeight="1" x14ac:dyDescent="0.3">
      <c r="B357" s="146"/>
      <c r="C357" s="147"/>
      <c r="D357" s="147"/>
      <c r="E357" s="148" t="s">
        <v>631</v>
      </c>
      <c r="F357" s="208" t="s">
        <v>632</v>
      </c>
      <c r="G357" s="209"/>
      <c r="H357" s="209"/>
      <c r="I357" s="209"/>
      <c r="J357" s="147"/>
      <c r="K357" s="149">
        <v>4</v>
      </c>
      <c r="L357" s="147"/>
      <c r="M357" s="147"/>
      <c r="N357" s="147"/>
      <c r="O357" s="147"/>
      <c r="P357" s="147"/>
      <c r="Q357" s="147"/>
      <c r="R357" s="150"/>
      <c r="T357" s="151"/>
      <c r="U357" s="147"/>
      <c r="V357" s="147"/>
      <c r="W357" s="147"/>
      <c r="X357" s="147"/>
      <c r="Y357" s="147"/>
      <c r="Z357" s="147"/>
      <c r="AA357" s="152"/>
      <c r="AT357" s="153" t="s">
        <v>143</v>
      </c>
      <c r="AU357" s="153" t="s">
        <v>20</v>
      </c>
      <c r="AV357" s="10" t="s">
        <v>105</v>
      </c>
      <c r="AW357" s="10" t="s">
        <v>32</v>
      </c>
      <c r="AX357" s="10" t="s">
        <v>20</v>
      </c>
      <c r="AY357" s="153" t="s">
        <v>136</v>
      </c>
    </row>
    <row r="358" spans="2:65" s="1" customFormat="1" ht="31.5" customHeight="1" x14ac:dyDescent="0.3">
      <c r="B358" s="128"/>
      <c r="C358" s="129" t="s">
        <v>343</v>
      </c>
      <c r="D358" s="129" t="s">
        <v>137</v>
      </c>
      <c r="E358" s="130" t="s">
        <v>633</v>
      </c>
      <c r="F358" s="210" t="s">
        <v>634</v>
      </c>
      <c r="G358" s="211"/>
      <c r="H358" s="211"/>
      <c r="I358" s="211"/>
      <c r="J358" s="131" t="s">
        <v>140</v>
      </c>
      <c r="K358" s="132">
        <v>4</v>
      </c>
      <c r="L358" s="212">
        <v>0</v>
      </c>
      <c r="M358" s="211"/>
      <c r="N358" s="212">
        <f>ROUND(L358*K358,2)</f>
        <v>0</v>
      </c>
      <c r="O358" s="211"/>
      <c r="P358" s="211"/>
      <c r="Q358" s="211"/>
      <c r="R358" s="133"/>
      <c r="T358" s="134" t="s">
        <v>3</v>
      </c>
      <c r="U358" s="37" t="s">
        <v>39</v>
      </c>
      <c r="V358" s="135">
        <v>0</v>
      </c>
      <c r="W358" s="135">
        <f>V358*K358</f>
        <v>0</v>
      </c>
      <c r="X358" s="135">
        <v>0</v>
      </c>
      <c r="Y358" s="135">
        <f>X358*K358</f>
        <v>0</v>
      </c>
      <c r="Z358" s="135">
        <v>0</v>
      </c>
      <c r="AA358" s="136">
        <f>Z358*K358</f>
        <v>0</v>
      </c>
      <c r="AR358" s="14" t="s">
        <v>135</v>
      </c>
      <c r="AT358" s="14" t="s">
        <v>137</v>
      </c>
      <c r="AU358" s="14" t="s">
        <v>20</v>
      </c>
      <c r="AY358" s="14" t="s">
        <v>136</v>
      </c>
      <c r="BE358" s="137">
        <f>IF(U358="základní",N358,0)</f>
        <v>0</v>
      </c>
      <c r="BF358" s="137">
        <f>IF(U358="snížená",N358,0)</f>
        <v>0</v>
      </c>
      <c r="BG358" s="137">
        <f>IF(U358="zákl. přenesená",N358,0)</f>
        <v>0</v>
      </c>
      <c r="BH358" s="137">
        <f>IF(U358="sníž. přenesená",N358,0)</f>
        <v>0</v>
      </c>
      <c r="BI358" s="137">
        <f>IF(U358="nulová",N358,0)</f>
        <v>0</v>
      </c>
      <c r="BJ358" s="14" t="s">
        <v>20</v>
      </c>
      <c r="BK358" s="137">
        <f>ROUND(L358*K358,2)</f>
        <v>0</v>
      </c>
      <c r="BL358" s="14" t="s">
        <v>135</v>
      </c>
      <c r="BM358" s="14" t="s">
        <v>635</v>
      </c>
    </row>
    <row r="359" spans="2:65" s="9" customFormat="1" ht="22.5" customHeight="1" x14ac:dyDescent="0.3">
      <c r="B359" s="138"/>
      <c r="C359" s="139"/>
      <c r="D359" s="139"/>
      <c r="E359" s="140" t="s">
        <v>3</v>
      </c>
      <c r="F359" s="213" t="s">
        <v>636</v>
      </c>
      <c r="G359" s="214"/>
      <c r="H359" s="214"/>
      <c r="I359" s="214"/>
      <c r="J359" s="139"/>
      <c r="K359" s="141" t="s">
        <v>3</v>
      </c>
      <c r="L359" s="139"/>
      <c r="M359" s="139"/>
      <c r="N359" s="139"/>
      <c r="O359" s="139"/>
      <c r="P359" s="139"/>
      <c r="Q359" s="139"/>
      <c r="R359" s="142"/>
      <c r="T359" s="143"/>
      <c r="U359" s="139"/>
      <c r="V359" s="139"/>
      <c r="W359" s="139"/>
      <c r="X359" s="139"/>
      <c r="Y359" s="139"/>
      <c r="Z359" s="139"/>
      <c r="AA359" s="144"/>
      <c r="AT359" s="145" t="s">
        <v>143</v>
      </c>
      <c r="AU359" s="145" t="s">
        <v>20</v>
      </c>
      <c r="AV359" s="9" t="s">
        <v>20</v>
      </c>
      <c r="AW359" s="9" t="s">
        <v>32</v>
      </c>
      <c r="AX359" s="9" t="s">
        <v>74</v>
      </c>
      <c r="AY359" s="145" t="s">
        <v>136</v>
      </c>
    </row>
    <row r="360" spans="2:65" s="9" customFormat="1" ht="22.5" customHeight="1" x14ac:dyDescent="0.3">
      <c r="B360" s="138"/>
      <c r="C360" s="139"/>
      <c r="D360" s="139"/>
      <c r="E360" s="140" t="s">
        <v>3</v>
      </c>
      <c r="F360" s="215" t="s">
        <v>618</v>
      </c>
      <c r="G360" s="214"/>
      <c r="H360" s="214"/>
      <c r="I360" s="214"/>
      <c r="J360" s="139"/>
      <c r="K360" s="141" t="s">
        <v>3</v>
      </c>
      <c r="L360" s="139"/>
      <c r="M360" s="139"/>
      <c r="N360" s="139"/>
      <c r="O360" s="139"/>
      <c r="P360" s="139"/>
      <c r="Q360" s="139"/>
      <c r="R360" s="142"/>
      <c r="T360" s="143"/>
      <c r="U360" s="139"/>
      <c r="V360" s="139"/>
      <c r="W360" s="139"/>
      <c r="X360" s="139"/>
      <c r="Y360" s="139"/>
      <c r="Z360" s="139"/>
      <c r="AA360" s="144"/>
      <c r="AT360" s="145" t="s">
        <v>143</v>
      </c>
      <c r="AU360" s="145" t="s">
        <v>20</v>
      </c>
      <c r="AV360" s="9" t="s">
        <v>20</v>
      </c>
      <c r="AW360" s="9" t="s">
        <v>32</v>
      </c>
      <c r="AX360" s="9" t="s">
        <v>74</v>
      </c>
      <c r="AY360" s="145" t="s">
        <v>136</v>
      </c>
    </row>
    <row r="361" spans="2:65" s="9" customFormat="1" ht="22.5" customHeight="1" x14ac:dyDescent="0.3">
      <c r="B361" s="138"/>
      <c r="C361" s="139"/>
      <c r="D361" s="139"/>
      <c r="E361" s="140" t="s">
        <v>3</v>
      </c>
      <c r="F361" s="215" t="s">
        <v>625</v>
      </c>
      <c r="G361" s="214"/>
      <c r="H361" s="214"/>
      <c r="I361" s="214"/>
      <c r="J361" s="139"/>
      <c r="K361" s="141" t="s">
        <v>3</v>
      </c>
      <c r="L361" s="139"/>
      <c r="M361" s="139"/>
      <c r="N361" s="139"/>
      <c r="O361" s="139"/>
      <c r="P361" s="139"/>
      <c r="Q361" s="139"/>
      <c r="R361" s="142"/>
      <c r="T361" s="143"/>
      <c r="U361" s="139"/>
      <c r="V361" s="139"/>
      <c r="W361" s="139"/>
      <c r="X361" s="139"/>
      <c r="Y361" s="139"/>
      <c r="Z361" s="139"/>
      <c r="AA361" s="144"/>
      <c r="AT361" s="145" t="s">
        <v>143</v>
      </c>
      <c r="AU361" s="145" t="s">
        <v>20</v>
      </c>
      <c r="AV361" s="9" t="s">
        <v>20</v>
      </c>
      <c r="AW361" s="9" t="s">
        <v>32</v>
      </c>
      <c r="AX361" s="9" t="s">
        <v>74</v>
      </c>
      <c r="AY361" s="145" t="s">
        <v>136</v>
      </c>
    </row>
    <row r="362" spans="2:65" s="10" customFormat="1" ht="22.5" customHeight="1" x14ac:dyDescent="0.3">
      <c r="B362" s="146"/>
      <c r="C362" s="147"/>
      <c r="D362" s="147"/>
      <c r="E362" s="148" t="s">
        <v>637</v>
      </c>
      <c r="F362" s="208" t="s">
        <v>20</v>
      </c>
      <c r="G362" s="209"/>
      <c r="H362" s="209"/>
      <c r="I362" s="209"/>
      <c r="J362" s="147"/>
      <c r="K362" s="149">
        <v>1</v>
      </c>
      <c r="L362" s="147"/>
      <c r="M362" s="147"/>
      <c r="N362" s="147"/>
      <c r="O362" s="147"/>
      <c r="P362" s="147"/>
      <c r="Q362" s="147"/>
      <c r="R362" s="150"/>
      <c r="T362" s="151"/>
      <c r="U362" s="147"/>
      <c r="V362" s="147"/>
      <c r="W362" s="147"/>
      <c r="X362" s="147"/>
      <c r="Y362" s="147"/>
      <c r="Z362" s="147"/>
      <c r="AA362" s="152"/>
      <c r="AT362" s="153" t="s">
        <v>143</v>
      </c>
      <c r="AU362" s="153" t="s">
        <v>20</v>
      </c>
      <c r="AV362" s="10" t="s">
        <v>105</v>
      </c>
      <c r="AW362" s="10" t="s">
        <v>32</v>
      </c>
      <c r="AX362" s="10" t="s">
        <v>74</v>
      </c>
      <c r="AY362" s="153" t="s">
        <v>136</v>
      </c>
    </row>
    <row r="363" spans="2:65" s="9" customFormat="1" ht="22.5" customHeight="1" x14ac:dyDescent="0.3">
      <c r="B363" s="138"/>
      <c r="C363" s="139"/>
      <c r="D363" s="139"/>
      <c r="E363" s="140" t="s">
        <v>3</v>
      </c>
      <c r="F363" s="215" t="s">
        <v>627</v>
      </c>
      <c r="G363" s="214"/>
      <c r="H363" s="214"/>
      <c r="I363" s="214"/>
      <c r="J363" s="139"/>
      <c r="K363" s="141" t="s">
        <v>3</v>
      </c>
      <c r="L363" s="139"/>
      <c r="M363" s="139"/>
      <c r="N363" s="139"/>
      <c r="O363" s="139"/>
      <c r="P363" s="139"/>
      <c r="Q363" s="139"/>
      <c r="R363" s="142"/>
      <c r="T363" s="143"/>
      <c r="U363" s="139"/>
      <c r="V363" s="139"/>
      <c r="W363" s="139"/>
      <c r="X363" s="139"/>
      <c r="Y363" s="139"/>
      <c r="Z363" s="139"/>
      <c r="AA363" s="144"/>
      <c r="AT363" s="145" t="s">
        <v>143</v>
      </c>
      <c r="AU363" s="145" t="s">
        <v>20</v>
      </c>
      <c r="AV363" s="9" t="s">
        <v>20</v>
      </c>
      <c r="AW363" s="9" t="s">
        <v>32</v>
      </c>
      <c r="AX363" s="9" t="s">
        <v>74</v>
      </c>
      <c r="AY363" s="145" t="s">
        <v>136</v>
      </c>
    </row>
    <row r="364" spans="2:65" s="10" customFormat="1" ht="22.5" customHeight="1" x14ac:dyDescent="0.3">
      <c r="B364" s="146"/>
      <c r="C364" s="147"/>
      <c r="D364" s="147"/>
      <c r="E364" s="148" t="s">
        <v>638</v>
      </c>
      <c r="F364" s="208" t="s">
        <v>20</v>
      </c>
      <c r="G364" s="209"/>
      <c r="H364" s="209"/>
      <c r="I364" s="209"/>
      <c r="J364" s="147"/>
      <c r="K364" s="149">
        <v>1</v>
      </c>
      <c r="L364" s="147"/>
      <c r="M364" s="147"/>
      <c r="N364" s="147"/>
      <c r="O364" s="147"/>
      <c r="P364" s="147"/>
      <c r="Q364" s="147"/>
      <c r="R364" s="150"/>
      <c r="T364" s="151"/>
      <c r="U364" s="147"/>
      <c r="V364" s="147"/>
      <c r="W364" s="147"/>
      <c r="X364" s="147"/>
      <c r="Y364" s="147"/>
      <c r="Z364" s="147"/>
      <c r="AA364" s="152"/>
      <c r="AT364" s="153" t="s">
        <v>143</v>
      </c>
      <c r="AU364" s="153" t="s">
        <v>20</v>
      </c>
      <c r="AV364" s="10" t="s">
        <v>105</v>
      </c>
      <c r="AW364" s="10" t="s">
        <v>32</v>
      </c>
      <c r="AX364" s="10" t="s">
        <v>74</v>
      </c>
      <c r="AY364" s="153" t="s">
        <v>136</v>
      </c>
    </row>
    <row r="365" spans="2:65" s="9" customFormat="1" ht="22.5" customHeight="1" x14ac:dyDescent="0.3">
      <c r="B365" s="138"/>
      <c r="C365" s="139"/>
      <c r="D365" s="139"/>
      <c r="E365" s="140" t="s">
        <v>3</v>
      </c>
      <c r="F365" s="215" t="s">
        <v>629</v>
      </c>
      <c r="G365" s="214"/>
      <c r="H365" s="214"/>
      <c r="I365" s="214"/>
      <c r="J365" s="139"/>
      <c r="K365" s="141" t="s">
        <v>3</v>
      </c>
      <c r="L365" s="139"/>
      <c r="M365" s="139"/>
      <c r="N365" s="139"/>
      <c r="O365" s="139"/>
      <c r="P365" s="139"/>
      <c r="Q365" s="139"/>
      <c r="R365" s="142"/>
      <c r="T365" s="143"/>
      <c r="U365" s="139"/>
      <c r="V365" s="139"/>
      <c r="W365" s="139"/>
      <c r="X365" s="139"/>
      <c r="Y365" s="139"/>
      <c r="Z365" s="139"/>
      <c r="AA365" s="144"/>
      <c r="AT365" s="145" t="s">
        <v>143</v>
      </c>
      <c r="AU365" s="145" t="s">
        <v>20</v>
      </c>
      <c r="AV365" s="9" t="s">
        <v>20</v>
      </c>
      <c r="AW365" s="9" t="s">
        <v>32</v>
      </c>
      <c r="AX365" s="9" t="s">
        <v>74</v>
      </c>
      <c r="AY365" s="145" t="s">
        <v>136</v>
      </c>
    </row>
    <row r="366" spans="2:65" s="10" customFormat="1" ht="22.5" customHeight="1" x14ac:dyDescent="0.3">
      <c r="B366" s="146"/>
      <c r="C366" s="147"/>
      <c r="D366" s="147"/>
      <c r="E366" s="148" t="s">
        <v>639</v>
      </c>
      <c r="F366" s="208" t="s">
        <v>105</v>
      </c>
      <c r="G366" s="209"/>
      <c r="H366" s="209"/>
      <c r="I366" s="209"/>
      <c r="J366" s="147"/>
      <c r="K366" s="149">
        <v>2</v>
      </c>
      <c r="L366" s="147"/>
      <c r="M366" s="147"/>
      <c r="N366" s="147"/>
      <c r="O366" s="147"/>
      <c r="P366" s="147"/>
      <c r="Q366" s="147"/>
      <c r="R366" s="150"/>
      <c r="T366" s="151"/>
      <c r="U366" s="147"/>
      <c r="V366" s="147"/>
      <c r="W366" s="147"/>
      <c r="X366" s="147"/>
      <c r="Y366" s="147"/>
      <c r="Z366" s="147"/>
      <c r="AA366" s="152"/>
      <c r="AT366" s="153" t="s">
        <v>143</v>
      </c>
      <c r="AU366" s="153" t="s">
        <v>20</v>
      </c>
      <c r="AV366" s="10" t="s">
        <v>105</v>
      </c>
      <c r="AW366" s="10" t="s">
        <v>32</v>
      </c>
      <c r="AX366" s="10" t="s">
        <v>74</v>
      </c>
      <c r="AY366" s="153" t="s">
        <v>136</v>
      </c>
    </row>
    <row r="367" spans="2:65" s="10" customFormat="1" ht="22.5" customHeight="1" x14ac:dyDescent="0.3">
      <c r="B367" s="146"/>
      <c r="C367" s="147"/>
      <c r="D367" s="147"/>
      <c r="E367" s="148" t="s">
        <v>640</v>
      </c>
      <c r="F367" s="208" t="s">
        <v>632</v>
      </c>
      <c r="G367" s="209"/>
      <c r="H367" s="209"/>
      <c r="I367" s="209"/>
      <c r="J367" s="147"/>
      <c r="K367" s="149">
        <v>4</v>
      </c>
      <c r="L367" s="147"/>
      <c r="M367" s="147"/>
      <c r="N367" s="147"/>
      <c r="O367" s="147"/>
      <c r="P367" s="147"/>
      <c r="Q367" s="147"/>
      <c r="R367" s="150"/>
      <c r="T367" s="151"/>
      <c r="U367" s="147"/>
      <c r="V367" s="147"/>
      <c r="W367" s="147"/>
      <c r="X367" s="147"/>
      <c r="Y367" s="147"/>
      <c r="Z367" s="147"/>
      <c r="AA367" s="152"/>
      <c r="AT367" s="153" t="s">
        <v>143</v>
      </c>
      <c r="AU367" s="153" t="s">
        <v>20</v>
      </c>
      <c r="AV367" s="10" t="s">
        <v>105</v>
      </c>
      <c r="AW367" s="10" t="s">
        <v>32</v>
      </c>
      <c r="AX367" s="10" t="s">
        <v>20</v>
      </c>
      <c r="AY367" s="153" t="s">
        <v>136</v>
      </c>
    </row>
    <row r="368" spans="2:65" s="1" customFormat="1" ht="31.5" customHeight="1" x14ac:dyDescent="0.3">
      <c r="B368" s="128"/>
      <c r="C368" s="129" t="s">
        <v>641</v>
      </c>
      <c r="D368" s="129" t="s">
        <v>137</v>
      </c>
      <c r="E368" s="130" t="s">
        <v>642</v>
      </c>
      <c r="F368" s="210" t="s">
        <v>643</v>
      </c>
      <c r="G368" s="211"/>
      <c r="H368" s="211"/>
      <c r="I368" s="211"/>
      <c r="J368" s="131" t="s">
        <v>197</v>
      </c>
      <c r="K368" s="132">
        <v>322.5</v>
      </c>
      <c r="L368" s="212">
        <v>0</v>
      </c>
      <c r="M368" s="211"/>
      <c r="N368" s="212">
        <f>ROUND(L368*K368,2)</f>
        <v>0</v>
      </c>
      <c r="O368" s="211"/>
      <c r="P368" s="211"/>
      <c r="Q368" s="211"/>
      <c r="R368" s="133"/>
      <c r="T368" s="134" t="s">
        <v>3</v>
      </c>
      <c r="U368" s="37" t="s">
        <v>39</v>
      </c>
      <c r="V368" s="135">
        <v>0</v>
      </c>
      <c r="W368" s="135">
        <f>V368*K368</f>
        <v>0</v>
      </c>
      <c r="X368" s="135">
        <v>0</v>
      </c>
      <c r="Y368" s="135">
        <f>X368*K368</f>
        <v>0</v>
      </c>
      <c r="Z368" s="135">
        <v>0</v>
      </c>
      <c r="AA368" s="136">
        <f>Z368*K368</f>
        <v>0</v>
      </c>
      <c r="AR368" s="14" t="s">
        <v>135</v>
      </c>
      <c r="AT368" s="14" t="s">
        <v>137</v>
      </c>
      <c r="AU368" s="14" t="s">
        <v>20</v>
      </c>
      <c r="AY368" s="14" t="s">
        <v>136</v>
      </c>
      <c r="BE368" s="137">
        <f>IF(U368="základní",N368,0)</f>
        <v>0</v>
      </c>
      <c r="BF368" s="137">
        <f>IF(U368="snížená",N368,0)</f>
        <v>0</v>
      </c>
      <c r="BG368" s="137">
        <f>IF(U368="zákl. přenesená",N368,0)</f>
        <v>0</v>
      </c>
      <c r="BH368" s="137">
        <f>IF(U368="sníž. přenesená",N368,0)</f>
        <v>0</v>
      </c>
      <c r="BI368" s="137">
        <f>IF(U368="nulová",N368,0)</f>
        <v>0</v>
      </c>
      <c r="BJ368" s="14" t="s">
        <v>20</v>
      </c>
      <c r="BK368" s="137">
        <f>ROUND(L368*K368,2)</f>
        <v>0</v>
      </c>
      <c r="BL368" s="14" t="s">
        <v>135</v>
      </c>
      <c r="BM368" s="14" t="s">
        <v>644</v>
      </c>
    </row>
    <row r="369" spans="2:65" s="9" customFormat="1" ht="22.5" customHeight="1" x14ac:dyDescent="0.3">
      <c r="B369" s="138"/>
      <c r="C369" s="139"/>
      <c r="D369" s="139"/>
      <c r="E369" s="140" t="s">
        <v>3</v>
      </c>
      <c r="F369" s="213" t="s">
        <v>645</v>
      </c>
      <c r="G369" s="214"/>
      <c r="H369" s="214"/>
      <c r="I369" s="214"/>
      <c r="J369" s="139"/>
      <c r="K369" s="141" t="s">
        <v>3</v>
      </c>
      <c r="L369" s="139"/>
      <c r="M369" s="139"/>
      <c r="N369" s="139"/>
      <c r="O369" s="139"/>
      <c r="P369" s="139"/>
      <c r="Q369" s="139"/>
      <c r="R369" s="142"/>
      <c r="T369" s="143"/>
      <c r="U369" s="139"/>
      <c r="V369" s="139"/>
      <c r="W369" s="139"/>
      <c r="X369" s="139"/>
      <c r="Y369" s="139"/>
      <c r="Z369" s="139"/>
      <c r="AA369" s="144"/>
      <c r="AT369" s="145" t="s">
        <v>143</v>
      </c>
      <c r="AU369" s="145" t="s">
        <v>20</v>
      </c>
      <c r="AV369" s="9" t="s">
        <v>20</v>
      </c>
      <c r="AW369" s="9" t="s">
        <v>32</v>
      </c>
      <c r="AX369" s="9" t="s">
        <v>74</v>
      </c>
      <c r="AY369" s="145" t="s">
        <v>136</v>
      </c>
    </row>
    <row r="370" spans="2:65" s="9" customFormat="1" ht="22.5" customHeight="1" x14ac:dyDescent="0.3">
      <c r="B370" s="138"/>
      <c r="C370" s="139"/>
      <c r="D370" s="139"/>
      <c r="E370" s="140" t="s">
        <v>3</v>
      </c>
      <c r="F370" s="215" t="s">
        <v>575</v>
      </c>
      <c r="G370" s="214"/>
      <c r="H370" s="214"/>
      <c r="I370" s="214"/>
      <c r="J370" s="139"/>
      <c r="K370" s="141" t="s">
        <v>3</v>
      </c>
      <c r="L370" s="139"/>
      <c r="M370" s="139"/>
      <c r="N370" s="139"/>
      <c r="O370" s="139"/>
      <c r="P370" s="139"/>
      <c r="Q370" s="139"/>
      <c r="R370" s="142"/>
      <c r="T370" s="143"/>
      <c r="U370" s="139"/>
      <c r="V370" s="139"/>
      <c r="W370" s="139"/>
      <c r="X370" s="139"/>
      <c r="Y370" s="139"/>
      <c r="Z370" s="139"/>
      <c r="AA370" s="144"/>
      <c r="AT370" s="145" t="s">
        <v>143</v>
      </c>
      <c r="AU370" s="145" t="s">
        <v>20</v>
      </c>
      <c r="AV370" s="9" t="s">
        <v>20</v>
      </c>
      <c r="AW370" s="9" t="s">
        <v>32</v>
      </c>
      <c r="AX370" s="9" t="s">
        <v>74</v>
      </c>
      <c r="AY370" s="145" t="s">
        <v>136</v>
      </c>
    </row>
    <row r="371" spans="2:65" s="9" customFormat="1" ht="22.5" customHeight="1" x14ac:dyDescent="0.3">
      <c r="B371" s="138"/>
      <c r="C371" s="139"/>
      <c r="D371" s="139"/>
      <c r="E371" s="140" t="s">
        <v>3</v>
      </c>
      <c r="F371" s="215" t="s">
        <v>646</v>
      </c>
      <c r="G371" s="214"/>
      <c r="H371" s="214"/>
      <c r="I371" s="214"/>
      <c r="J371" s="139"/>
      <c r="K371" s="141" t="s">
        <v>3</v>
      </c>
      <c r="L371" s="139"/>
      <c r="M371" s="139"/>
      <c r="N371" s="139"/>
      <c r="O371" s="139"/>
      <c r="P371" s="139"/>
      <c r="Q371" s="139"/>
      <c r="R371" s="142"/>
      <c r="T371" s="143"/>
      <c r="U371" s="139"/>
      <c r="V371" s="139"/>
      <c r="W371" s="139"/>
      <c r="X371" s="139"/>
      <c r="Y371" s="139"/>
      <c r="Z371" s="139"/>
      <c r="AA371" s="144"/>
      <c r="AT371" s="145" t="s">
        <v>143</v>
      </c>
      <c r="AU371" s="145" t="s">
        <v>20</v>
      </c>
      <c r="AV371" s="9" t="s">
        <v>20</v>
      </c>
      <c r="AW371" s="9" t="s">
        <v>32</v>
      </c>
      <c r="AX371" s="9" t="s">
        <v>74</v>
      </c>
      <c r="AY371" s="145" t="s">
        <v>136</v>
      </c>
    </row>
    <row r="372" spans="2:65" s="10" customFormat="1" ht="22.5" customHeight="1" x14ac:dyDescent="0.3">
      <c r="B372" s="146"/>
      <c r="C372" s="147"/>
      <c r="D372" s="147"/>
      <c r="E372" s="148" t="s">
        <v>647</v>
      </c>
      <c r="F372" s="208" t="s">
        <v>648</v>
      </c>
      <c r="G372" s="209"/>
      <c r="H372" s="209"/>
      <c r="I372" s="209"/>
      <c r="J372" s="147"/>
      <c r="K372" s="149">
        <v>232.1</v>
      </c>
      <c r="L372" s="147"/>
      <c r="M372" s="147"/>
      <c r="N372" s="147"/>
      <c r="O372" s="147"/>
      <c r="P372" s="147"/>
      <c r="Q372" s="147"/>
      <c r="R372" s="150"/>
      <c r="T372" s="151"/>
      <c r="U372" s="147"/>
      <c r="V372" s="147"/>
      <c r="W372" s="147"/>
      <c r="X372" s="147"/>
      <c r="Y372" s="147"/>
      <c r="Z372" s="147"/>
      <c r="AA372" s="152"/>
      <c r="AT372" s="153" t="s">
        <v>143</v>
      </c>
      <c r="AU372" s="153" t="s">
        <v>20</v>
      </c>
      <c r="AV372" s="10" t="s">
        <v>105</v>
      </c>
      <c r="AW372" s="10" t="s">
        <v>32</v>
      </c>
      <c r="AX372" s="10" t="s">
        <v>74</v>
      </c>
      <c r="AY372" s="153" t="s">
        <v>136</v>
      </c>
    </row>
    <row r="373" spans="2:65" s="10" customFormat="1" ht="22.5" customHeight="1" x14ac:dyDescent="0.3">
      <c r="B373" s="146"/>
      <c r="C373" s="147"/>
      <c r="D373" s="147"/>
      <c r="E373" s="148" t="s">
        <v>649</v>
      </c>
      <c r="F373" s="208" t="s">
        <v>650</v>
      </c>
      <c r="G373" s="209"/>
      <c r="H373" s="209"/>
      <c r="I373" s="209"/>
      <c r="J373" s="147"/>
      <c r="K373" s="149">
        <v>62.4</v>
      </c>
      <c r="L373" s="147"/>
      <c r="M373" s="147"/>
      <c r="N373" s="147"/>
      <c r="O373" s="147"/>
      <c r="P373" s="147"/>
      <c r="Q373" s="147"/>
      <c r="R373" s="150"/>
      <c r="T373" s="151"/>
      <c r="U373" s="147"/>
      <c r="V373" s="147"/>
      <c r="W373" s="147"/>
      <c r="X373" s="147"/>
      <c r="Y373" s="147"/>
      <c r="Z373" s="147"/>
      <c r="AA373" s="152"/>
      <c r="AT373" s="153" t="s">
        <v>143</v>
      </c>
      <c r="AU373" s="153" t="s">
        <v>20</v>
      </c>
      <c r="AV373" s="10" t="s">
        <v>105</v>
      </c>
      <c r="AW373" s="10" t="s">
        <v>32</v>
      </c>
      <c r="AX373" s="10" t="s">
        <v>74</v>
      </c>
      <c r="AY373" s="153" t="s">
        <v>136</v>
      </c>
    </row>
    <row r="374" spans="2:65" s="10" customFormat="1" ht="22.5" customHeight="1" x14ac:dyDescent="0.3">
      <c r="B374" s="146"/>
      <c r="C374" s="147"/>
      <c r="D374" s="147"/>
      <c r="E374" s="148" t="s">
        <v>651</v>
      </c>
      <c r="F374" s="208" t="s">
        <v>652</v>
      </c>
      <c r="G374" s="209"/>
      <c r="H374" s="209"/>
      <c r="I374" s="209"/>
      <c r="J374" s="147"/>
      <c r="K374" s="149">
        <v>6</v>
      </c>
      <c r="L374" s="147"/>
      <c r="M374" s="147"/>
      <c r="N374" s="147"/>
      <c r="O374" s="147"/>
      <c r="P374" s="147"/>
      <c r="Q374" s="147"/>
      <c r="R374" s="150"/>
      <c r="T374" s="151"/>
      <c r="U374" s="147"/>
      <c r="V374" s="147"/>
      <c r="W374" s="147"/>
      <c r="X374" s="147"/>
      <c r="Y374" s="147"/>
      <c r="Z374" s="147"/>
      <c r="AA374" s="152"/>
      <c r="AT374" s="153" t="s">
        <v>143</v>
      </c>
      <c r="AU374" s="153" t="s">
        <v>20</v>
      </c>
      <c r="AV374" s="10" t="s">
        <v>105</v>
      </c>
      <c r="AW374" s="10" t="s">
        <v>32</v>
      </c>
      <c r="AX374" s="10" t="s">
        <v>74</v>
      </c>
      <c r="AY374" s="153" t="s">
        <v>136</v>
      </c>
    </row>
    <row r="375" spans="2:65" s="10" customFormat="1" ht="22.5" customHeight="1" x14ac:dyDescent="0.3">
      <c r="B375" s="146"/>
      <c r="C375" s="147"/>
      <c r="D375" s="147"/>
      <c r="E375" s="148" t="s">
        <v>653</v>
      </c>
      <c r="F375" s="208" t="s">
        <v>303</v>
      </c>
      <c r="G375" s="209"/>
      <c r="H375" s="209"/>
      <c r="I375" s="209"/>
      <c r="J375" s="147"/>
      <c r="K375" s="149">
        <v>22</v>
      </c>
      <c r="L375" s="147"/>
      <c r="M375" s="147"/>
      <c r="N375" s="147"/>
      <c r="O375" s="147"/>
      <c r="P375" s="147"/>
      <c r="Q375" s="147"/>
      <c r="R375" s="150"/>
      <c r="T375" s="151"/>
      <c r="U375" s="147"/>
      <c r="V375" s="147"/>
      <c r="W375" s="147"/>
      <c r="X375" s="147"/>
      <c r="Y375" s="147"/>
      <c r="Z375" s="147"/>
      <c r="AA375" s="152"/>
      <c r="AT375" s="153" t="s">
        <v>143</v>
      </c>
      <c r="AU375" s="153" t="s">
        <v>20</v>
      </c>
      <c r="AV375" s="10" t="s">
        <v>105</v>
      </c>
      <c r="AW375" s="10" t="s">
        <v>32</v>
      </c>
      <c r="AX375" s="10" t="s">
        <v>74</v>
      </c>
      <c r="AY375" s="153" t="s">
        <v>136</v>
      </c>
    </row>
    <row r="376" spans="2:65" s="10" customFormat="1" ht="22.5" customHeight="1" x14ac:dyDescent="0.3">
      <c r="B376" s="146"/>
      <c r="C376" s="147"/>
      <c r="D376" s="147"/>
      <c r="E376" s="148" t="s">
        <v>654</v>
      </c>
      <c r="F376" s="208" t="s">
        <v>655</v>
      </c>
      <c r="G376" s="209"/>
      <c r="H376" s="209"/>
      <c r="I376" s="209"/>
      <c r="J376" s="147"/>
      <c r="K376" s="149">
        <v>322.5</v>
      </c>
      <c r="L376" s="147"/>
      <c r="M376" s="147"/>
      <c r="N376" s="147"/>
      <c r="O376" s="147"/>
      <c r="P376" s="147"/>
      <c r="Q376" s="147"/>
      <c r="R376" s="150"/>
      <c r="T376" s="151"/>
      <c r="U376" s="147"/>
      <c r="V376" s="147"/>
      <c r="W376" s="147"/>
      <c r="X376" s="147"/>
      <c r="Y376" s="147"/>
      <c r="Z376" s="147"/>
      <c r="AA376" s="152"/>
      <c r="AT376" s="153" t="s">
        <v>143</v>
      </c>
      <c r="AU376" s="153" t="s">
        <v>20</v>
      </c>
      <c r="AV376" s="10" t="s">
        <v>105</v>
      </c>
      <c r="AW376" s="10" t="s">
        <v>32</v>
      </c>
      <c r="AX376" s="10" t="s">
        <v>20</v>
      </c>
      <c r="AY376" s="153" t="s">
        <v>136</v>
      </c>
    </row>
    <row r="377" spans="2:65" s="1" customFormat="1" ht="22.5" customHeight="1" x14ac:dyDescent="0.3">
      <c r="B377" s="128"/>
      <c r="C377" s="129" t="s">
        <v>656</v>
      </c>
      <c r="D377" s="129" t="s">
        <v>137</v>
      </c>
      <c r="E377" s="130" t="s">
        <v>657</v>
      </c>
      <c r="F377" s="210" t="s">
        <v>658</v>
      </c>
      <c r="G377" s="211"/>
      <c r="H377" s="211"/>
      <c r="I377" s="211"/>
      <c r="J377" s="131" t="s">
        <v>197</v>
      </c>
      <c r="K377" s="132">
        <v>81.400000000000006</v>
      </c>
      <c r="L377" s="212">
        <v>0</v>
      </c>
      <c r="M377" s="211"/>
      <c r="N377" s="212">
        <f>ROUND(L377*K377,2)</f>
        <v>0</v>
      </c>
      <c r="O377" s="211"/>
      <c r="P377" s="211"/>
      <c r="Q377" s="211"/>
      <c r="R377" s="133"/>
      <c r="T377" s="134" t="s">
        <v>3</v>
      </c>
      <c r="U377" s="37" t="s">
        <v>39</v>
      </c>
      <c r="V377" s="135">
        <v>0</v>
      </c>
      <c r="W377" s="135">
        <f>V377*K377</f>
        <v>0</v>
      </c>
      <c r="X377" s="135">
        <v>0</v>
      </c>
      <c r="Y377" s="135">
        <f>X377*K377</f>
        <v>0</v>
      </c>
      <c r="Z377" s="135">
        <v>0</v>
      </c>
      <c r="AA377" s="136">
        <f>Z377*K377</f>
        <v>0</v>
      </c>
      <c r="AR377" s="14" t="s">
        <v>135</v>
      </c>
      <c r="AT377" s="14" t="s">
        <v>137</v>
      </c>
      <c r="AU377" s="14" t="s">
        <v>20</v>
      </c>
      <c r="AY377" s="14" t="s">
        <v>136</v>
      </c>
      <c r="BE377" s="137">
        <f>IF(U377="základní",N377,0)</f>
        <v>0</v>
      </c>
      <c r="BF377" s="137">
        <f>IF(U377="snížená",N377,0)</f>
        <v>0</v>
      </c>
      <c r="BG377" s="137">
        <f>IF(U377="zákl. přenesená",N377,0)</f>
        <v>0</v>
      </c>
      <c r="BH377" s="137">
        <f>IF(U377="sníž. přenesená",N377,0)</f>
        <v>0</v>
      </c>
      <c r="BI377" s="137">
        <f>IF(U377="nulová",N377,0)</f>
        <v>0</v>
      </c>
      <c r="BJ377" s="14" t="s">
        <v>20</v>
      </c>
      <c r="BK377" s="137">
        <f>ROUND(L377*K377,2)</f>
        <v>0</v>
      </c>
      <c r="BL377" s="14" t="s">
        <v>135</v>
      </c>
      <c r="BM377" s="14" t="s">
        <v>659</v>
      </c>
    </row>
    <row r="378" spans="2:65" s="9" customFormat="1" ht="22.5" customHeight="1" x14ac:dyDescent="0.3">
      <c r="B378" s="138"/>
      <c r="C378" s="139"/>
      <c r="D378" s="139"/>
      <c r="E378" s="140" t="s">
        <v>3</v>
      </c>
      <c r="F378" s="213" t="s">
        <v>660</v>
      </c>
      <c r="G378" s="214"/>
      <c r="H378" s="214"/>
      <c r="I378" s="214"/>
      <c r="J378" s="139"/>
      <c r="K378" s="141" t="s">
        <v>3</v>
      </c>
      <c r="L378" s="139"/>
      <c r="M378" s="139"/>
      <c r="N378" s="139"/>
      <c r="O378" s="139"/>
      <c r="P378" s="139"/>
      <c r="Q378" s="139"/>
      <c r="R378" s="142"/>
      <c r="T378" s="143"/>
      <c r="U378" s="139"/>
      <c r="V378" s="139"/>
      <c r="W378" s="139"/>
      <c r="X378" s="139"/>
      <c r="Y378" s="139"/>
      <c r="Z378" s="139"/>
      <c r="AA378" s="144"/>
      <c r="AT378" s="145" t="s">
        <v>143</v>
      </c>
      <c r="AU378" s="145" t="s">
        <v>20</v>
      </c>
      <c r="AV378" s="9" t="s">
        <v>20</v>
      </c>
      <c r="AW378" s="9" t="s">
        <v>32</v>
      </c>
      <c r="AX378" s="9" t="s">
        <v>74</v>
      </c>
      <c r="AY378" s="145" t="s">
        <v>136</v>
      </c>
    </row>
    <row r="379" spans="2:65" s="9" customFormat="1" ht="22.5" customHeight="1" x14ac:dyDescent="0.3">
      <c r="B379" s="138"/>
      <c r="C379" s="139"/>
      <c r="D379" s="139"/>
      <c r="E379" s="140" t="s">
        <v>3</v>
      </c>
      <c r="F379" s="215" t="s">
        <v>575</v>
      </c>
      <c r="G379" s="214"/>
      <c r="H379" s="214"/>
      <c r="I379" s="214"/>
      <c r="J379" s="139"/>
      <c r="K379" s="141" t="s">
        <v>3</v>
      </c>
      <c r="L379" s="139"/>
      <c r="M379" s="139"/>
      <c r="N379" s="139"/>
      <c r="O379" s="139"/>
      <c r="P379" s="139"/>
      <c r="Q379" s="139"/>
      <c r="R379" s="142"/>
      <c r="T379" s="143"/>
      <c r="U379" s="139"/>
      <c r="V379" s="139"/>
      <c r="W379" s="139"/>
      <c r="X379" s="139"/>
      <c r="Y379" s="139"/>
      <c r="Z379" s="139"/>
      <c r="AA379" s="144"/>
      <c r="AT379" s="145" t="s">
        <v>143</v>
      </c>
      <c r="AU379" s="145" t="s">
        <v>20</v>
      </c>
      <c r="AV379" s="9" t="s">
        <v>20</v>
      </c>
      <c r="AW379" s="9" t="s">
        <v>32</v>
      </c>
      <c r="AX379" s="9" t="s">
        <v>74</v>
      </c>
      <c r="AY379" s="145" t="s">
        <v>136</v>
      </c>
    </row>
    <row r="380" spans="2:65" s="9" customFormat="1" ht="22.5" customHeight="1" x14ac:dyDescent="0.3">
      <c r="B380" s="138"/>
      <c r="C380" s="139"/>
      <c r="D380" s="139"/>
      <c r="E380" s="140" t="s">
        <v>3</v>
      </c>
      <c r="F380" s="215" t="s">
        <v>646</v>
      </c>
      <c r="G380" s="214"/>
      <c r="H380" s="214"/>
      <c r="I380" s="214"/>
      <c r="J380" s="139"/>
      <c r="K380" s="141" t="s">
        <v>3</v>
      </c>
      <c r="L380" s="139"/>
      <c r="M380" s="139"/>
      <c r="N380" s="139"/>
      <c r="O380" s="139"/>
      <c r="P380" s="139"/>
      <c r="Q380" s="139"/>
      <c r="R380" s="142"/>
      <c r="T380" s="143"/>
      <c r="U380" s="139"/>
      <c r="V380" s="139"/>
      <c r="W380" s="139"/>
      <c r="X380" s="139"/>
      <c r="Y380" s="139"/>
      <c r="Z380" s="139"/>
      <c r="AA380" s="144"/>
      <c r="AT380" s="145" t="s">
        <v>143</v>
      </c>
      <c r="AU380" s="145" t="s">
        <v>20</v>
      </c>
      <c r="AV380" s="9" t="s">
        <v>20</v>
      </c>
      <c r="AW380" s="9" t="s">
        <v>32</v>
      </c>
      <c r="AX380" s="9" t="s">
        <v>74</v>
      </c>
      <c r="AY380" s="145" t="s">
        <v>136</v>
      </c>
    </row>
    <row r="381" spans="2:65" s="10" customFormat="1" ht="22.5" customHeight="1" x14ac:dyDescent="0.3">
      <c r="B381" s="146"/>
      <c r="C381" s="147"/>
      <c r="D381" s="147"/>
      <c r="E381" s="148" t="s">
        <v>661</v>
      </c>
      <c r="F381" s="208" t="s">
        <v>662</v>
      </c>
      <c r="G381" s="209"/>
      <c r="H381" s="209"/>
      <c r="I381" s="209"/>
      <c r="J381" s="147"/>
      <c r="K381" s="149">
        <v>81.400000000000006</v>
      </c>
      <c r="L381" s="147"/>
      <c r="M381" s="147"/>
      <c r="N381" s="147"/>
      <c r="O381" s="147"/>
      <c r="P381" s="147"/>
      <c r="Q381" s="147"/>
      <c r="R381" s="150"/>
      <c r="T381" s="151"/>
      <c r="U381" s="147"/>
      <c r="V381" s="147"/>
      <c r="W381" s="147"/>
      <c r="X381" s="147"/>
      <c r="Y381" s="147"/>
      <c r="Z381" s="147"/>
      <c r="AA381" s="152"/>
      <c r="AT381" s="153" t="s">
        <v>143</v>
      </c>
      <c r="AU381" s="153" t="s">
        <v>20</v>
      </c>
      <c r="AV381" s="10" t="s">
        <v>105</v>
      </c>
      <c r="AW381" s="10" t="s">
        <v>32</v>
      </c>
      <c r="AX381" s="10" t="s">
        <v>74</v>
      </c>
      <c r="AY381" s="153" t="s">
        <v>136</v>
      </c>
    </row>
    <row r="382" spans="2:65" s="10" customFormat="1" ht="22.5" customHeight="1" x14ac:dyDescent="0.3">
      <c r="B382" s="146"/>
      <c r="C382" s="147"/>
      <c r="D382" s="147"/>
      <c r="E382" s="148" t="s">
        <v>663</v>
      </c>
      <c r="F382" s="208" t="s">
        <v>664</v>
      </c>
      <c r="G382" s="209"/>
      <c r="H382" s="209"/>
      <c r="I382" s="209"/>
      <c r="J382" s="147"/>
      <c r="K382" s="149">
        <v>81.400000000000006</v>
      </c>
      <c r="L382" s="147"/>
      <c r="M382" s="147"/>
      <c r="N382" s="147"/>
      <c r="O382" s="147"/>
      <c r="P382" s="147"/>
      <c r="Q382" s="147"/>
      <c r="R382" s="150"/>
      <c r="T382" s="151"/>
      <c r="U382" s="147"/>
      <c r="V382" s="147"/>
      <c r="W382" s="147"/>
      <c r="X382" s="147"/>
      <c r="Y382" s="147"/>
      <c r="Z382" s="147"/>
      <c r="AA382" s="152"/>
      <c r="AT382" s="153" t="s">
        <v>143</v>
      </c>
      <c r="AU382" s="153" t="s">
        <v>20</v>
      </c>
      <c r="AV382" s="10" t="s">
        <v>105</v>
      </c>
      <c r="AW382" s="10" t="s">
        <v>32</v>
      </c>
      <c r="AX382" s="10" t="s">
        <v>20</v>
      </c>
      <c r="AY382" s="153" t="s">
        <v>136</v>
      </c>
    </row>
    <row r="383" spans="2:65" s="1" customFormat="1" ht="22.5" customHeight="1" x14ac:dyDescent="0.3">
      <c r="B383" s="128"/>
      <c r="C383" s="129" t="s">
        <v>665</v>
      </c>
      <c r="D383" s="129" t="s">
        <v>137</v>
      </c>
      <c r="E383" s="130" t="s">
        <v>666</v>
      </c>
      <c r="F383" s="210" t="s">
        <v>667</v>
      </c>
      <c r="G383" s="211"/>
      <c r="H383" s="211"/>
      <c r="I383" s="211"/>
      <c r="J383" s="131" t="s">
        <v>197</v>
      </c>
      <c r="K383" s="132">
        <v>80</v>
      </c>
      <c r="L383" s="212">
        <v>0</v>
      </c>
      <c r="M383" s="211"/>
      <c r="N383" s="212">
        <f>ROUND(L383*K383,2)</f>
        <v>0</v>
      </c>
      <c r="O383" s="211"/>
      <c r="P383" s="211"/>
      <c r="Q383" s="211"/>
      <c r="R383" s="133"/>
      <c r="T383" s="134" t="s">
        <v>3</v>
      </c>
      <c r="U383" s="37" t="s">
        <v>39</v>
      </c>
      <c r="V383" s="135">
        <v>0</v>
      </c>
      <c r="W383" s="135">
        <f>V383*K383</f>
        <v>0</v>
      </c>
      <c r="X383" s="135">
        <v>0</v>
      </c>
      <c r="Y383" s="135">
        <f>X383*K383</f>
        <v>0</v>
      </c>
      <c r="Z383" s="135">
        <v>0</v>
      </c>
      <c r="AA383" s="136">
        <f>Z383*K383</f>
        <v>0</v>
      </c>
      <c r="AR383" s="14" t="s">
        <v>135</v>
      </c>
      <c r="AT383" s="14" t="s">
        <v>137</v>
      </c>
      <c r="AU383" s="14" t="s">
        <v>20</v>
      </c>
      <c r="AY383" s="14" t="s">
        <v>136</v>
      </c>
      <c r="BE383" s="137">
        <f>IF(U383="základní",N383,0)</f>
        <v>0</v>
      </c>
      <c r="BF383" s="137">
        <f>IF(U383="snížená",N383,0)</f>
        <v>0</v>
      </c>
      <c r="BG383" s="137">
        <f>IF(U383="zákl. přenesená",N383,0)</f>
        <v>0</v>
      </c>
      <c r="BH383" s="137">
        <f>IF(U383="sníž. přenesená",N383,0)</f>
        <v>0</v>
      </c>
      <c r="BI383" s="137">
        <f>IF(U383="nulová",N383,0)</f>
        <v>0</v>
      </c>
      <c r="BJ383" s="14" t="s">
        <v>20</v>
      </c>
      <c r="BK383" s="137">
        <f>ROUND(L383*K383,2)</f>
        <v>0</v>
      </c>
      <c r="BL383" s="14" t="s">
        <v>135</v>
      </c>
      <c r="BM383" s="14" t="s">
        <v>668</v>
      </c>
    </row>
    <row r="384" spans="2:65" s="9" customFormat="1" ht="31.5" customHeight="1" x14ac:dyDescent="0.3">
      <c r="B384" s="138"/>
      <c r="C384" s="139"/>
      <c r="D384" s="139"/>
      <c r="E384" s="140" t="s">
        <v>3</v>
      </c>
      <c r="F384" s="213" t="s">
        <v>669</v>
      </c>
      <c r="G384" s="214"/>
      <c r="H384" s="214"/>
      <c r="I384" s="214"/>
      <c r="J384" s="139"/>
      <c r="K384" s="141" t="s">
        <v>3</v>
      </c>
      <c r="L384" s="139"/>
      <c r="M384" s="139"/>
      <c r="N384" s="139"/>
      <c r="O384" s="139"/>
      <c r="P384" s="139"/>
      <c r="Q384" s="139"/>
      <c r="R384" s="142"/>
      <c r="T384" s="143"/>
      <c r="U384" s="139"/>
      <c r="V384" s="139"/>
      <c r="W384" s="139"/>
      <c r="X384" s="139"/>
      <c r="Y384" s="139"/>
      <c r="Z384" s="139"/>
      <c r="AA384" s="144"/>
      <c r="AT384" s="145" t="s">
        <v>143</v>
      </c>
      <c r="AU384" s="145" t="s">
        <v>20</v>
      </c>
      <c r="AV384" s="9" t="s">
        <v>20</v>
      </c>
      <c r="AW384" s="9" t="s">
        <v>32</v>
      </c>
      <c r="AX384" s="9" t="s">
        <v>74</v>
      </c>
      <c r="AY384" s="145" t="s">
        <v>136</v>
      </c>
    </row>
    <row r="385" spans="2:65" s="9" customFormat="1" ht="22.5" customHeight="1" x14ac:dyDescent="0.3">
      <c r="B385" s="138"/>
      <c r="C385" s="139"/>
      <c r="D385" s="139"/>
      <c r="E385" s="140" t="s">
        <v>3</v>
      </c>
      <c r="F385" s="215" t="s">
        <v>358</v>
      </c>
      <c r="G385" s="214"/>
      <c r="H385" s="214"/>
      <c r="I385" s="214"/>
      <c r="J385" s="139"/>
      <c r="K385" s="141" t="s">
        <v>3</v>
      </c>
      <c r="L385" s="139"/>
      <c r="M385" s="139"/>
      <c r="N385" s="139"/>
      <c r="O385" s="139"/>
      <c r="P385" s="139"/>
      <c r="Q385" s="139"/>
      <c r="R385" s="142"/>
      <c r="T385" s="143"/>
      <c r="U385" s="139"/>
      <c r="V385" s="139"/>
      <c r="W385" s="139"/>
      <c r="X385" s="139"/>
      <c r="Y385" s="139"/>
      <c r="Z385" s="139"/>
      <c r="AA385" s="144"/>
      <c r="AT385" s="145" t="s">
        <v>143</v>
      </c>
      <c r="AU385" s="145" t="s">
        <v>20</v>
      </c>
      <c r="AV385" s="9" t="s">
        <v>20</v>
      </c>
      <c r="AW385" s="9" t="s">
        <v>32</v>
      </c>
      <c r="AX385" s="9" t="s">
        <v>74</v>
      </c>
      <c r="AY385" s="145" t="s">
        <v>136</v>
      </c>
    </row>
    <row r="386" spans="2:65" s="10" customFormat="1" ht="22.5" customHeight="1" x14ac:dyDescent="0.3">
      <c r="B386" s="146"/>
      <c r="C386" s="147"/>
      <c r="D386" s="147"/>
      <c r="E386" s="148" t="s">
        <v>670</v>
      </c>
      <c r="F386" s="208" t="s">
        <v>671</v>
      </c>
      <c r="G386" s="209"/>
      <c r="H386" s="209"/>
      <c r="I386" s="209"/>
      <c r="J386" s="147"/>
      <c r="K386" s="149">
        <v>80</v>
      </c>
      <c r="L386" s="147"/>
      <c r="M386" s="147"/>
      <c r="N386" s="147"/>
      <c r="O386" s="147"/>
      <c r="P386" s="147"/>
      <c r="Q386" s="147"/>
      <c r="R386" s="150"/>
      <c r="T386" s="151"/>
      <c r="U386" s="147"/>
      <c r="V386" s="147"/>
      <c r="W386" s="147"/>
      <c r="X386" s="147"/>
      <c r="Y386" s="147"/>
      <c r="Z386" s="147"/>
      <c r="AA386" s="152"/>
      <c r="AT386" s="153" t="s">
        <v>143</v>
      </c>
      <c r="AU386" s="153" t="s">
        <v>20</v>
      </c>
      <c r="AV386" s="10" t="s">
        <v>105</v>
      </c>
      <c r="AW386" s="10" t="s">
        <v>32</v>
      </c>
      <c r="AX386" s="10" t="s">
        <v>74</v>
      </c>
      <c r="AY386" s="153" t="s">
        <v>136</v>
      </c>
    </row>
    <row r="387" spans="2:65" s="10" customFormat="1" ht="22.5" customHeight="1" x14ac:dyDescent="0.3">
      <c r="B387" s="146"/>
      <c r="C387" s="147"/>
      <c r="D387" s="147"/>
      <c r="E387" s="148" t="s">
        <v>672</v>
      </c>
      <c r="F387" s="208" t="s">
        <v>673</v>
      </c>
      <c r="G387" s="209"/>
      <c r="H387" s="209"/>
      <c r="I387" s="209"/>
      <c r="J387" s="147"/>
      <c r="K387" s="149">
        <v>80</v>
      </c>
      <c r="L387" s="147"/>
      <c r="M387" s="147"/>
      <c r="N387" s="147"/>
      <c r="O387" s="147"/>
      <c r="P387" s="147"/>
      <c r="Q387" s="147"/>
      <c r="R387" s="150"/>
      <c r="T387" s="151"/>
      <c r="U387" s="147"/>
      <c r="V387" s="147"/>
      <c r="W387" s="147"/>
      <c r="X387" s="147"/>
      <c r="Y387" s="147"/>
      <c r="Z387" s="147"/>
      <c r="AA387" s="152"/>
      <c r="AT387" s="153" t="s">
        <v>143</v>
      </c>
      <c r="AU387" s="153" t="s">
        <v>20</v>
      </c>
      <c r="AV387" s="10" t="s">
        <v>105</v>
      </c>
      <c r="AW387" s="10" t="s">
        <v>32</v>
      </c>
      <c r="AX387" s="10" t="s">
        <v>20</v>
      </c>
      <c r="AY387" s="153" t="s">
        <v>136</v>
      </c>
    </row>
    <row r="388" spans="2:65" s="8" customFormat="1" ht="37.35" customHeight="1" x14ac:dyDescent="0.35">
      <c r="B388" s="118"/>
      <c r="C388" s="119"/>
      <c r="D388" s="120" t="s">
        <v>119</v>
      </c>
      <c r="E388" s="120"/>
      <c r="F388" s="120"/>
      <c r="G388" s="120"/>
      <c r="H388" s="120"/>
      <c r="I388" s="120"/>
      <c r="J388" s="120"/>
      <c r="K388" s="120"/>
      <c r="L388" s="120"/>
      <c r="M388" s="120"/>
      <c r="N388" s="205">
        <f>BK388</f>
        <v>0</v>
      </c>
      <c r="O388" s="206"/>
      <c r="P388" s="206"/>
      <c r="Q388" s="206"/>
      <c r="R388" s="121"/>
      <c r="T388" s="122"/>
      <c r="U388" s="119"/>
      <c r="V388" s="119"/>
      <c r="W388" s="123">
        <f>SUM(W389:W393)</f>
        <v>0</v>
      </c>
      <c r="X388" s="119"/>
      <c r="Y388" s="123">
        <f>SUM(Y389:Y393)</f>
        <v>0</v>
      </c>
      <c r="Z388" s="119"/>
      <c r="AA388" s="124">
        <f>SUM(AA389:AA393)</f>
        <v>0</v>
      </c>
      <c r="AR388" s="125" t="s">
        <v>135</v>
      </c>
      <c r="AT388" s="126" t="s">
        <v>73</v>
      </c>
      <c r="AU388" s="126" t="s">
        <v>74</v>
      </c>
      <c r="AY388" s="125" t="s">
        <v>136</v>
      </c>
      <c r="BK388" s="127">
        <f>SUM(BK389:BK393)</f>
        <v>0</v>
      </c>
    </row>
    <row r="389" spans="2:65" s="1" customFormat="1" ht="31.5" customHeight="1" x14ac:dyDescent="0.3">
      <c r="B389" s="128"/>
      <c r="C389" s="129" t="s">
        <v>674</v>
      </c>
      <c r="D389" s="129" t="s">
        <v>137</v>
      </c>
      <c r="E389" s="130" t="s">
        <v>313</v>
      </c>
      <c r="F389" s="210" t="s">
        <v>314</v>
      </c>
      <c r="G389" s="211"/>
      <c r="H389" s="211"/>
      <c r="I389" s="211"/>
      <c r="J389" s="131" t="s">
        <v>315</v>
      </c>
      <c r="K389" s="132">
        <v>909.38699999999994</v>
      </c>
      <c r="L389" s="212">
        <v>0</v>
      </c>
      <c r="M389" s="211"/>
      <c r="N389" s="212">
        <f>ROUND(L389*K389,2)</f>
        <v>0</v>
      </c>
      <c r="O389" s="211"/>
      <c r="P389" s="211"/>
      <c r="Q389" s="211"/>
      <c r="R389" s="133"/>
      <c r="T389" s="134" t="s">
        <v>3</v>
      </c>
      <c r="U389" s="37" t="s">
        <v>39</v>
      </c>
      <c r="V389" s="135">
        <v>0</v>
      </c>
      <c r="W389" s="135">
        <f>V389*K389</f>
        <v>0</v>
      </c>
      <c r="X389" s="135">
        <v>0</v>
      </c>
      <c r="Y389" s="135">
        <f>X389*K389</f>
        <v>0</v>
      </c>
      <c r="Z389" s="135">
        <v>0</v>
      </c>
      <c r="AA389" s="136">
        <f>Z389*K389</f>
        <v>0</v>
      </c>
      <c r="AR389" s="14" t="s">
        <v>135</v>
      </c>
      <c r="AT389" s="14" t="s">
        <v>137</v>
      </c>
      <c r="AU389" s="14" t="s">
        <v>20</v>
      </c>
      <c r="AY389" s="14" t="s">
        <v>136</v>
      </c>
      <c r="BE389" s="137">
        <f>IF(U389="základní",N389,0)</f>
        <v>0</v>
      </c>
      <c r="BF389" s="137">
        <f>IF(U389="snížená",N389,0)</f>
        <v>0</v>
      </c>
      <c r="BG389" s="137">
        <f>IF(U389="zákl. přenesená",N389,0)</f>
        <v>0</v>
      </c>
      <c r="BH389" s="137">
        <f>IF(U389="sníž. přenesená",N389,0)</f>
        <v>0</v>
      </c>
      <c r="BI389" s="137">
        <f>IF(U389="nulová",N389,0)</f>
        <v>0</v>
      </c>
      <c r="BJ389" s="14" t="s">
        <v>20</v>
      </c>
      <c r="BK389" s="137">
        <f>ROUND(L389*K389,2)</f>
        <v>0</v>
      </c>
      <c r="BL389" s="14" t="s">
        <v>135</v>
      </c>
      <c r="BM389" s="14" t="s">
        <v>675</v>
      </c>
    </row>
    <row r="390" spans="2:65" s="9" customFormat="1" ht="22.5" customHeight="1" x14ac:dyDescent="0.3">
      <c r="B390" s="138"/>
      <c r="C390" s="139"/>
      <c r="D390" s="139"/>
      <c r="E390" s="140" t="s">
        <v>3</v>
      </c>
      <c r="F390" s="213" t="s">
        <v>676</v>
      </c>
      <c r="G390" s="214"/>
      <c r="H390" s="214"/>
      <c r="I390" s="214"/>
      <c r="J390" s="139"/>
      <c r="K390" s="141" t="s">
        <v>3</v>
      </c>
      <c r="L390" s="139"/>
      <c r="M390" s="139"/>
      <c r="N390" s="139"/>
      <c r="O390" s="139"/>
      <c r="P390" s="139"/>
      <c r="Q390" s="139"/>
      <c r="R390" s="142"/>
      <c r="T390" s="143"/>
      <c r="U390" s="139"/>
      <c r="V390" s="139"/>
      <c r="W390" s="139"/>
      <c r="X390" s="139"/>
      <c r="Y390" s="139"/>
      <c r="Z390" s="139"/>
      <c r="AA390" s="144"/>
      <c r="AT390" s="145" t="s">
        <v>143</v>
      </c>
      <c r="AU390" s="145" t="s">
        <v>20</v>
      </c>
      <c r="AV390" s="9" t="s">
        <v>20</v>
      </c>
      <c r="AW390" s="9" t="s">
        <v>32</v>
      </c>
      <c r="AX390" s="9" t="s">
        <v>74</v>
      </c>
      <c r="AY390" s="145" t="s">
        <v>136</v>
      </c>
    </row>
    <row r="391" spans="2:65" s="9" customFormat="1" ht="22.5" customHeight="1" x14ac:dyDescent="0.3">
      <c r="B391" s="138"/>
      <c r="C391" s="139"/>
      <c r="D391" s="139"/>
      <c r="E391" s="140" t="s">
        <v>3</v>
      </c>
      <c r="F391" s="215" t="s">
        <v>677</v>
      </c>
      <c r="G391" s="214"/>
      <c r="H391" s="214"/>
      <c r="I391" s="214"/>
      <c r="J391" s="139"/>
      <c r="K391" s="141" t="s">
        <v>3</v>
      </c>
      <c r="L391" s="139"/>
      <c r="M391" s="139"/>
      <c r="N391" s="139"/>
      <c r="O391" s="139"/>
      <c r="P391" s="139"/>
      <c r="Q391" s="139"/>
      <c r="R391" s="142"/>
      <c r="T391" s="143"/>
      <c r="U391" s="139"/>
      <c r="V391" s="139"/>
      <c r="W391" s="139"/>
      <c r="X391" s="139"/>
      <c r="Y391" s="139"/>
      <c r="Z391" s="139"/>
      <c r="AA391" s="144"/>
      <c r="AT391" s="145" t="s">
        <v>143</v>
      </c>
      <c r="AU391" s="145" t="s">
        <v>20</v>
      </c>
      <c r="AV391" s="9" t="s">
        <v>20</v>
      </c>
      <c r="AW391" s="9" t="s">
        <v>32</v>
      </c>
      <c r="AX391" s="9" t="s">
        <v>74</v>
      </c>
      <c r="AY391" s="145" t="s">
        <v>136</v>
      </c>
    </row>
    <row r="392" spans="2:65" s="10" customFormat="1" ht="22.5" customHeight="1" x14ac:dyDescent="0.3">
      <c r="B392" s="146"/>
      <c r="C392" s="147"/>
      <c r="D392" s="147"/>
      <c r="E392" s="148" t="s">
        <v>678</v>
      </c>
      <c r="F392" s="208" t="s">
        <v>679</v>
      </c>
      <c r="G392" s="209"/>
      <c r="H392" s="209"/>
      <c r="I392" s="209"/>
      <c r="J392" s="147"/>
      <c r="K392" s="149">
        <v>909.38699999999994</v>
      </c>
      <c r="L392" s="147"/>
      <c r="M392" s="147"/>
      <c r="N392" s="147"/>
      <c r="O392" s="147"/>
      <c r="P392" s="147"/>
      <c r="Q392" s="147"/>
      <c r="R392" s="150"/>
      <c r="T392" s="151"/>
      <c r="U392" s="147"/>
      <c r="V392" s="147"/>
      <c r="W392" s="147"/>
      <c r="X392" s="147"/>
      <c r="Y392" s="147"/>
      <c r="Z392" s="147"/>
      <c r="AA392" s="152"/>
      <c r="AT392" s="153" t="s">
        <v>143</v>
      </c>
      <c r="AU392" s="153" t="s">
        <v>20</v>
      </c>
      <c r="AV392" s="10" t="s">
        <v>105</v>
      </c>
      <c r="AW392" s="10" t="s">
        <v>32</v>
      </c>
      <c r="AX392" s="10" t="s">
        <v>74</v>
      </c>
      <c r="AY392" s="153" t="s">
        <v>136</v>
      </c>
    </row>
    <row r="393" spans="2:65" s="10" customFormat="1" ht="22.5" customHeight="1" x14ac:dyDescent="0.3">
      <c r="B393" s="146"/>
      <c r="C393" s="147"/>
      <c r="D393" s="147"/>
      <c r="E393" s="148" t="s">
        <v>680</v>
      </c>
      <c r="F393" s="208" t="s">
        <v>681</v>
      </c>
      <c r="G393" s="209"/>
      <c r="H393" s="209"/>
      <c r="I393" s="209"/>
      <c r="J393" s="147"/>
      <c r="K393" s="149">
        <v>909.38699999999994</v>
      </c>
      <c r="L393" s="147"/>
      <c r="M393" s="147"/>
      <c r="N393" s="147"/>
      <c r="O393" s="147"/>
      <c r="P393" s="147"/>
      <c r="Q393" s="147"/>
      <c r="R393" s="150"/>
      <c r="T393" s="154"/>
      <c r="U393" s="155"/>
      <c r="V393" s="155"/>
      <c r="W393" s="155"/>
      <c r="X393" s="155"/>
      <c r="Y393" s="155"/>
      <c r="Z393" s="155"/>
      <c r="AA393" s="156"/>
      <c r="AT393" s="153" t="s">
        <v>143</v>
      </c>
      <c r="AU393" s="153" t="s">
        <v>20</v>
      </c>
      <c r="AV393" s="10" t="s">
        <v>105</v>
      </c>
      <c r="AW393" s="10" t="s">
        <v>32</v>
      </c>
      <c r="AX393" s="10" t="s">
        <v>20</v>
      </c>
      <c r="AY393" s="153" t="s">
        <v>136</v>
      </c>
    </row>
    <row r="394" spans="2:65" s="1" customFormat="1" ht="6.9" customHeight="1" x14ac:dyDescent="0.3">
      <c r="B394" s="52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4"/>
    </row>
  </sheetData>
  <mergeCells count="405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5:I115"/>
    <mergeCell ref="L115:M115"/>
    <mergeCell ref="N115:Q115"/>
    <mergeCell ref="F116:I116"/>
    <mergeCell ref="F117:I117"/>
    <mergeCell ref="F118:I118"/>
    <mergeCell ref="F119:I119"/>
    <mergeCell ref="F120:I120"/>
    <mergeCell ref="F121:I121"/>
    <mergeCell ref="F122:I122"/>
    <mergeCell ref="F123:I123"/>
    <mergeCell ref="L123:M123"/>
    <mergeCell ref="N123:Q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F145:I145"/>
    <mergeCell ref="F146:I146"/>
    <mergeCell ref="L146:M146"/>
    <mergeCell ref="N146:Q146"/>
    <mergeCell ref="F147:I147"/>
    <mergeCell ref="F148:I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L171:M171"/>
    <mergeCell ref="N171:Q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L180:M180"/>
    <mergeCell ref="N180:Q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L189:M189"/>
    <mergeCell ref="N189:Q189"/>
    <mergeCell ref="F190:I190"/>
    <mergeCell ref="F191:I191"/>
    <mergeCell ref="F192:I192"/>
    <mergeCell ref="F193:I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L205:M205"/>
    <mergeCell ref="N205:Q205"/>
    <mergeCell ref="F206:I206"/>
    <mergeCell ref="F207:I207"/>
    <mergeCell ref="F208:I208"/>
    <mergeCell ref="F209:I209"/>
    <mergeCell ref="F211:I211"/>
    <mergeCell ref="L211:M211"/>
    <mergeCell ref="N211:Q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L219:M219"/>
    <mergeCell ref="N219:Q219"/>
    <mergeCell ref="F220:I220"/>
    <mergeCell ref="F221:I221"/>
    <mergeCell ref="F222:I222"/>
    <mergeCell ref="F223:I223"/>
    <mergeCell ref="F224:I224"/>
    <mergeCell ref="F225:I225"/>
    <mergeCell ref="F226:I226"/>
    <mergeCell ref="L226:M226"/>
    <mergeCell ref="N226:Q226"/>
    <mergeCell ref="F227:I227"/>
    <mergeCell ref="F228:I228"/>
    <mergeCell ref="F229:I229"/>
    <mergeCell ref="F230:I230"/>
    <mergeCell ref="F231:I231"/>
    <mergeCell ref="F232:I232"/>
    <mergeCell ref="F233:I233"/>
    <mergeCell ref="L233:M233"/>
    <mergeCell ref="N233:Q233"/>
    <mergeCell ref="F234:I234"/>
    <mergeCell ref="F235:I235"/>
    <mergeCell ref="F236:I236"/>
    <mergeCell ref="F237:I237"/>
    <mergeCell ref="F238:I238"/>
    <mergeCell ref="F239:I239"/>
    <mergeCell ref="F240:I240"/>
    <mergeCell ref="L240:M240"/>
    <mergeCell ref="N240:Q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L249:M249"/>
    <mergeCell ref="N249:Q249"/>
    <mergeCell ref="F250:I250"/>
    <mergeCell ref="F251:I251"/>
    <mergeCell ref="F252:I252"/>
    <mergeCell ref="F253:I253"/>
    <mergeCell ref="F254:I254"/>
    <mergeCell ref="F255:I255"/>
    <mergeCell ref="F256:I256"/>
    <mergeCell ref="L256:M256"/>
    <mergeCell ref="N256:Q256"/>
    <mergeCell ref="F257:I257"/>
    <mergeCell ref="F258:I258"/>
    <mergeCell ref="F259:I259"/>
    <mergeCell ref="F260:I260"/>
    <mergeCell ref="F261:I261"/>
    <mergeCell ref="F262:I262"/>
    <mergeCell ref="F263:I263"/>
    <mergeCell ref="L263:M263"/>
    <mergeCell ref="N263:Q263"/>
    <mergeCell ref="F264:I264"/>
    <mergeCell ref="F265:I265"/>
    <mergeCell ref="F266:I266"/>
    <mergeCell ref="F267:I267"/>
    <mergeCell ref="F268:I268"/>
    <mergeCell ref="F269:I269"/>
    <mergeCell ref="F270:I270"/>
    <mergeCell ref="L270:M270"/>
    <mergeCell ref="N270:Q270"/>
    <mergeCell ref="F271:I271"/>
    <mergeCell ref="F272:I272"/>
    <mergeCell ref="F273:I273"/>
    <mergeCell ref="F274:I274"/>
    <mergeCell ref="F275:I275"/>
    <mergeCell ref="F276:I276"/>
    <mergeCell ref="L276:M276"/>
    <mergeCell ref="N276:Q276"/>
    <mergeCell ref="F277:I277"/>
    <mergeCell ref="F278:I278"/>
    <mergeCell ref="F279:I279"/>
    <mergeCell ref="F280:I280"/>
    <mergeCell ref="F281:I281"/>
    <mergeCell ref="F282:I282"/>
    <mergeCell ref="F283:I283"/>
    <mergeCell ref="L283:M283"/>
    <mergeCell ref="N283:Q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L298:M298"/>
    <mergeCell ref="N298:Q298"/>
    <mergeCell ref="F299:I299"/>
    <mergeCell ref="F300:I300"/>
    <mergeCell ref="F301:I301"/>
    <mergeCell ref="F302:I302"/>
    <mergeCell ref="F303:I303"/>
    <mergeCell ref="F304:I304"/>
    <mergeCell ref="L304:M304"/>
    <mergeCell ref="N304:Q304"/>
    <mergeCell ref="F305:I305"/>
    <mergeCell ref="F306:I306"/>
    <mergeCell ref="F307:I307"/>
    <mergeCell ref="F308:I308"/>
    <mergeCell ref="F309:I309"/>
    <mergeCell ref="F310:I310"/>
    <mergeCell ref="F311:I311"/>
    <mergeCell ref="L311:M311"/>
    <mergeCell ref="N311:Q311"/>
    <mergeCell ref="F312:I312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F323:I323"/>
    <mergeCell ref="L323:M323"/>
    <mergeCell ref="N323:Q323"/>
    <mergeCell ref="F324:I324"/>
    <mergeCell ref="F325:I325"/>
    <mergeCell ref="F326:I326"/>
    <mergeCell ref="F327:I327"/>
    <mergeCell ref="F328:I328"/>
    <mergeCell ref="L328:M328"/>
    <mergeCell ref="N328:Q328"/>
    <mergeCell ref="F329:I329"/>
    <mergeCell ref="F330:I330"/>
    <mergeCell ref="F331:I331"/>
    <mergeCell ref="F332:I332"/>
    <mergeCell ref="F333:I333"/>
    <mergeCell ref="L333:M333"/>
    <mergeCell ref="N333:Q333"/>
    <mergeCell ref="F334:I334"/>
    <mergeCell ref="F335:I335"/>
    <mergeCell ref="F336:I336"/>
    <mergeCell ref="F337:I337"/>
    <mergeCell ref="F338:I338"/>
    <mergeCell ref="F339:I339"/>
    <mergeCell ref="F340:I340"/>
    <mergeCell ref="F342:I342"/>
    <mergeCell ref="L342:M342"/>
    <mergeCell ref="N342:Q342"/>
    <mergeCell ref="F343:I343"/>
    <mergeCell ref="F344:I344"/>
    <mergeCell ref="F345:I345"/>
    <mergeCell ref="F346:I346"/>
    <mergeCell ref="F347:I347"/>
    <mergeCell ref="F348:I348"/>
    <mergeCell ref="L348:M348"/>
    <mergeCell ref="N348:Q348"/>
    <mergeCell ref="F349:I349"/>
    <mergeCell ref="F350:I350"/>
    <mergeCell ref="F351:I351"/>
    <mergeCell ref="F352:I352"/>
    <mergeCell ref="F353:I353"/>
    <mergeCell ref="F354:I354"/>
    <mergeCell ref="F355:I355"/>
    <mergeCell ref="F356:I356"/>
    <mergeCell ref="F357:I357"/>
    <mergeCell ref="F358:I358"/>
    <mergeCell ref="L358:M358"/>
    <mergeCell ref="N358:Q358"/>
    <mergeCell ref="F359:I359"/>
    <mergeCell ref="F360:I360"/>
    <mergeCell ref="F361:I361"/>
    <mergeCell ref="F362:I362"/>
    <mergeCell ref="F363:I363"/>
    <mergeCell ref="F364:I364"/>
    <mergeCell ref="F365:I365"/>
    <mergeCell ref="F366:I366"/>
    <mergeCell ref="F375:I375"/>
    <mergeCell ref="F376:I376"/>
    <mergeCell ref="F377:I377"/>
    <mergeCell ref="L377:M377"/>
    <mergeCell ref="N377:Q377"/>
    <mergeCell ref="F378:I378"/>
    <mergeCell ref="F379:I379"/>
    <mergeCell ref="F380:I380"/>
    <mergeCell ref="F367:I367"/>
    <mergeCell ref="F368:I368"/>
    <mergeCell ref="L368:M368"/>
    <mergeCell ref="N368:Q368"/>
    <mergeCell ref="F369:I369"/>
    <mergeCell ref="F370:I370"/>
    <mergeCell ref="F371:I371"/>
    <mergeCell ref="F372:I372"/>
    <mergeCell ref="F373:I373"/>
    <mergeCell ref="H1:K1"/>
    <mergeCell ref="S2:AC2"/>
    <mergeCell ref="F389:I389"/>
    <mergeCell ref="L389:M389"/>
    <mergeCell ref="N389:Q389"/>
    <mergeCell ref="F390:I390"/>
    <mergeCell ref="F391:I391"/>
    <mergeCell ref="F392:I392"/>
    <mergeCell ref="F393:I393"/>
    <mergeCell ref="N113:Q113"/>
    <mergeCell ref="N114:Q114"/>
    <mergeCell ref="N210:Q210"/>
    <mergeCell ref="N341:Q341"/>
    <mergeCell ref="N388:Q388"/>
    <mergeCell ref="F381:I381"/>
    <mergeCell ref="F382:I382"/>
    <mergeCell ref="F383:I383"/>
    <mergeCell ref="L383:M383"/>
    <mergeCell ref="N383:Q383"/>
    <mergeCell ref="F384:I384"/>
    <mergeCell ref="F385:I385"/>
    <mergeCell ref="F386:I386"/>
    <mergeCell ref="F387:I387"/>
    <mergeCell ref="F374:I374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2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6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9"/>
      <c r="B1" s="166"/>
      <c r="C1" s="166"/>
      <c r="D1" s="167" t="s">
        <v>1</v>
      </c>
      <c r="E1" s="166"/>
      <c r="F1" s="168" t="s">
        <v>1017</v>
      </c>
      <c r="G1" s="168"/>
      <c r="H1" s="207" t="s">
        <v>1018</v>
      </c>
      <c r="I1" s="207"/>
      <c r="J1" s="207"/>
      <c r="K1" s="207"/>
      <c r="L1" s="168" t="s">
        <v>1019</v>
      </c>
      <c r="M1" s="166"/>
      <c r="N1" s="166"/>
      <c r="O1" s="167" t="s">
        <v>103</v>
      </c>
      <c r="P1" s="166"/>
      <c r="Q1" s="166"/>
      <c r="R1" s="166"/>
      <c r="S1" s="168" t="s">
        <v>1020</v>
      </c>
      <c r="T1" s="168"/>
      <c r="U1" s="169"/>
      <c r="V1" s="16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201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173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4" t="s">
        <v>86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106</v>
      </c>
    </row>
    <row r="4" spans="1:66" ht="36.9" customHeight="1" x14ac:dyDescent="0.3">
      <c r="B4" s="18"/>
      <c r="C4" s="191" t="s">
        <v>107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27" t="str">
        <f>'Rekapitulace stavby'!K6</f>
        <v>IMPORT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"/>
      <c r="R6" s="20"/>
    </row>
    <row r="7" spans="1:66" s="1" customFormat="1" ht="32.85" customHeight="1" x14ac:dyDescent="0.3">
      <c r="B7" s="28"/>
      <c r="C7" s="29"/>
      <c r="D7" s="24" t="s">
        <v>108</v>
      </c>
      <c r="E7" s="29"/>
      <c r="F7" s="203" t="s">
        <v>682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202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202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202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202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202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202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202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202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4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8" t="s">
        <v>110</v>
      </c>
      <c r="E27" s="29"/>
      <c r="F27" s="29"/>
      <c r="G27" s="29"/>
      <c r="H27" s="29"/>
      <c r="I27" s="29"/>
      <c r="J27" s="29"/>
      <c r="K27" s="29"/>
      <c r="L27" s="29"/>
      <c r="M27" s="197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111</v>
      </c>
      <c r="E28" s="29"/>
      <c r="F28" s="29"/>
      <c r="G28" s="29"/>
      <c r="H28" s="29"/>
      <c r="I28" s="29"/>
      <c r="J28" s="29"/>
      <c r="K28" s="29"/>
      <c r="L28" s="29"/>
      <c r="M28" s="197">
        <f>N92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9" t="s">
        <v>37</v>
      </c>
      <c r="E30" s="29"/>
      <c r="F30" s="29"/>
      <c r="G30" s="29"/>
      <c r="H30" s="29"/>
      <c r="I30" s="29"/>
      <c r="J30" s="29"/>
      <c r="K30" s="29"/>
      <c r="L30" s="29"/>
      <c r="M30" s="231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100" t="s">
        <v>40</v>
      </c>
      <c r="H32" s="229">
        <f>ROUND((SUM(BE92:BE93)+SUM(BE111:BE115)), 2)</f>
        <v>0</v>
      </c>
      <c r="I32" s="171"/>
      <c r="J32" s="171"/>
      <c r="K32" s="29"/>
      <c r="L32" s="29"/>
      <c r="M32" s="229">
        <f>ROUND(ROUND((SUM(BE92:BE93)+SUM(BE111:BE115)),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100" t="s">
        <v>40</v>
      </c>
      <c r="H33" s="229">
        <f>ROUND((SUM(BF92:BF93)+SUM(BF111:BF115)), 2)</f>
        <v>0</v>
      </c>
      <c r="I33" s="171"/>
      <c r="J33" s="171"/>
      <c r="K33" s="29"/>
      <c r="L33" s="29"/>
      <c r="M33" s="229">
        <f>ROUND(ROUND((SUM(BF92:BF93)+SUM(BF111:BF115)),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100" t="s">
        <v>40</v>
      </c>
      <c r="H34" s="229">
        <f>ROUND((SUM(BG92:BG93)+SUM(BG111:BG115)), 2)</f>
        <v>0</v>
      </c>
      <c r="I34" s="171"/>
      <c r="J34" s="171"/>
      <c r="K34" s="29"/>
      <c r="L34" s="29"/>
      <c r="M34" s="229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100" t="s">
        <v>40</v>
      </c>
      <c r="H35" s="229">
        <f>ROUND((SUM(BH92:BH93)+SUM(BH111:BH115)), 2)</f>
        <v>0</v>
      </c>
      <c r="I35" s="171"/>
      <c r="J35" s="171"/>
      <c r="K35" s="29"/>
      <c r="L35" s="29"/>
      <c r="M35" s="229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100" t="s">
        <v>40</v>
      </c>
      <c r="H36" s="229">
        <f>ROUND((SUM(BI92:BI93)+SUM(BI111:BI115)), 2)</f>
        <v>0</v>
      </c>
      <c r="I36" s="171"/>
      <c r="J36" s="171"/>
      <c r="K36" s="29"/>
      <c r="L36" s="29"/>
      <c r="M36" s="229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1" t="s">
        <v>45</v>
      </c>
      <c r="E38" s="68"/>
      <c r="F38" s="68"/>
      <c r="G38" s="102" t="s">
        <v>46</v>
      </c>
      <c r="H38" s="103" t="s">
        <v>47</v>
      </c>
      <c r="I38" s="68"/>
      <c r="J38" s="68"/>
      <c r="K38" s="68"/>
      <c r="L38" s="230">
        <f>SUM(M30:M36)</f>
        <v>0</v>
      </c>
      <c r="M38" s="184"/>
      <c r="N38" s="184"/>
      <c r="O38" s="184"/>
      <c r="P38" s="186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91" t="s">
        <v>112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27" t="str">
        <f>F6</f>
        <v>IMPORT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108</v>
      </c>
      <c r="D79" s="29"/>
      <c r="E79" s="29"/>
      <c r="F79" s="192" t="str">
        <f>F7</f>
        <v>SO 301 - Odvodnění povrchových vod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202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202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8" t="s">
        <v>113</v>
      </c>
      <c r="D86" s="226"/>
      <c r="E86" s="226"/>
      <c r="F86" s="226"/>
      <c r="G86" s="226"/>
      <c r="H86" s="96"/>
      <c r="I86" s="96"/>
      <c r="J86" s="96"/>
      <c r="K86" s="96"/>
      <c r="L86" s="96"/>
      <c r="M86" s="96"/>
      <c r="N86" s="228" t="s">
        <v>114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4" t="s">
        <v>115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N111</f>
        <v>0</v>
      </c>
      <c r="O88" s="171"/>
      <c r="P88" s="171"/>
      <c r="Q88" s="171"/>
      <c r="R88" s="30"/>
      <c r="AU88" s="14" t="s">
        <v>106</v>
      </c>
    </row>
    <row r="89" spans="2:47" s="6" customFormat="1" ht="24.9" customHeight="1" x14ac:dyDescent="0.3">
      <c r="B89" s="105"/>
      <c r="C89" s="106"/>
      <c r="D89" s="107" t="s">
        <v>116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23">
        <f>N112</f>
        <v>0</v>
      </c>
      <c r="O89" s="224"/>
      <c r="P89" s="224"/>
      <c r="Q89" s="224"/>
      <c r="R89" s="108"/>
    </row>
    <row r="90" spans="2:47" s="6" customFormat="1" ht="24.9" customHeight="1" x14ac:dyDescent="0.3">
      <c r="B90" s="105"/>
      <c r="C90" s="106"/>
      <c r="D90" s="107" t="s">
        <v>119</v>
      </c>
      <c r="E90" s="106"/>
      <c r="F90" s="106"/>
      <c r="G90" s="106"/>
      <c r="H90" s="106"/>
      <c r="I90" s="106"/>
      <c r="J90" s="106"/>
      <c r="K90" s="106"/>
      <c r="L90" s="106"/>
      <c r="M90" s="106"/>
      <c r="N90" s="223">
        <f>N114</f>
        <v>0</v>
      </c>
      <c r="O90" s="224"/>
      <c r="P90" s="224"/>
      <c r="Q90" s="224"/>
      <c r="R90" s="108"/>
    </row>
    <row r="91" spans="2:47" s="1" customFormat="1" ht="21.75" customHeight="1" x14ac:dyDescent="0.3">
      <c r="B91" s="28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30"/>
    </row>
    <row r="92" spans="2:47" s="1" customFormat="1" ht="29.25" customHeight="1" x14ac:dyDescent="0.3">
      <c r="B92" s="28"/>
      <c r="C92" s="104" t="s">
        <v>120</v>
      </c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25">
        <v>0</v>
      </c>
      <c r="O92" s="171"/>
      <c r="P92" s="171"/>
      <c r="Q92" s="171"/>
      <c r="R92" s="30"/>
      <c r="T92" s="109"/>
      <c r="U92" s="110" t="s">
        <v>38</v>
      </c>
    </row>
    <row r="93" spans="2:47" s="1" customFormat="1" ht="18" customHeight="1" x14ac:dyDescent="0.3">
      <c r="B93" s="28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30"/>
    </row>
    <row r="94" spans="2:47" s="1" customFormat="1" ht="29.25" customHeight="1" x14ac:dyDescent="0.3">
      <c r="B94" s="28"/>
      <c r="C94" s="95" t="s">
        <v>102</v>
      </c>
      <c r="D94" s="96"/>
      <c r="E94" s="96"/>
      <c r="F94" s="96"/>
      <c r="G94" s="96"/>
      <c r="H94" s="96"/>
      <c r="I94" s="96"/>
      <c r="J94" s="96"/>
      <c r="K94" s="96"/>
      <c r="L94" s="172">
        <f>ROUND(SUM(N88+N92),2)</f>
        <v>0</v>
      </c>
      <c r="M94" s="226"/>
      <c r="N94" s="226"/>
      <c r="O94" s="226"/>
      <c r="P94" s="226"/>
      <c r="Q94" s="226"/>
      <c r="R94" s="30"/>
    </row>
    <row r="95" spans="2:47" s="1" customFormat="1" ht="6.9" customHeight="1" x14ac:dyDescent="0.3"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4"/>
    </row>
    <row r="99" spans="2:63" s="1" customFormat="1" ht="6.9" customHeight="1" x14ac:dyDescent="0.3"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7"/>
    </row>
    <row r="100" spans="2:63" s="1" customFormat="1" ht="36.9" customHeight="1" x14ac:dyDescent="0.3">
      <c r="B100" s="28"/>
      <c r="C100" s="191" t="s">
        <v>121</v>
      </c>
      <c r="D100" s="171"/>
      <c r="E100" s="171"/>
      <c r="F100" s="171"/>
      <c r="G100" s="171"/>
      <c r="H100" s="171"/>
      <c r="I100" s="171"/>
      <c r="J100" s="171"/>
      <c r="K100" s="171"/>
      <c r="L100" s="171"/>
      <c r="M100" s="171"/>
      <c r="N100" s="171"/>
      <c r="O100" s="171"/>
      <c r="P100" s="171"/>
      <c r="Q100" s="171"/>
      <c r="R100" s="30"/>
    </row>
    <row r="101" spans="2:63" s="1" customFormat="1" ht="6.9" customHeight="1" x14ac:dyDescent="0.3">
      <c r="B101" s="28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30"/>
    </row>
    <row r="102" spans="2:63" s="1" customFormat="1" ht="30" customHeight="1" x14ac:dyDescent="0.3">
      <c r="B102" s="28"/>
      <c r="C102" s="25" t="s">
        <v>15</v>
      </c>
      <c r="D102" s="29"/>
      <c r="E102" s="29"/>
      <c r="F102" s="227" t="str">
        <f>F6</f>
        <v>IMPORT</v>
      </c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29"/>
      <c r="R102" s="30"/>
    </row>
    <row r="103" spans="2:63" s="1" customFormat="1" ht="36.9" customHeight="1" x14ac:dyDescent="0.3">
      <c r="B103" s="28"/>
      <c r="C103" s="62" t="s">
        <v>108</v>
      </c>
      <c r="D103" s="29"/>
      <c r="E103" s="29"/>
      <c r="F103" s="192" t="str">
        <f>F7</f>
        <v>SO 301 - Odvodnění povrchových vod</v>
      </c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29"/>
      <c r="R103" s="30"/>
    </row>
    <row r="104" spans="2:63" s="1" customFormat="1" ht="6.9" customHeight="1" x14ac:dyDescent="0.3">
      <c r="B104" s="28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30"/>
    </row>
    <row r="105" spans="2:63" s="1" customFormat="1" ht="18" customHeight="1" x14ac:dyDescent="0.3">
      <c r="B105" s="28"/>
      <c r="C105" s="25" t="s">
        <v>21</v>
      </c>
      <c r="D105" s="29"/>
      <c r="E105" s="29"/>
      <c r="F105" s="23" t="str">
        <f>F9</f>
        <v xml:space="preserve"> </v>
      </c>
      <c r="G105" s="29"/>
      <c r="H105" s="29"/>
      <c r="I105" s="29"/>
      <c r="J105" s="29"/>
      <c r="K105" s="25" t="s">
        <v>23</v>
      </c>
      <c r="L105" s="29"/>
      <c r="M105" s="216" t="str">
        <f>IF(O9="","",O9)</f>
        <v>26. 2. 2018</v>
      </c>
      <c r="N105" s="171"/>
      <c r="O105" s="171"/>
      <c r="P105" s="171"/>
      <c r="Q105" s="29"/>
      <c r="R105" s="30"/>
    </row>
    <row r="106" spans="2:63" s="1" customFormat="1" ht="6.9" customHeight="1" x14ac:dyDescent="0.3">
      <c r="B106" s="28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30"/>
    </row>
    <row r="107" spans="2:63" s="1" customFormat="1" ht="13.2" x14ac:dyDescent="0.3">
      <c r="B107" s="28"/>
      <c r="C107" s="25" t="s">
        <v>27</v>
      </c>
      <c r="D107" s="29"/>
      <c r="E107" s="29"/>
      <c r="F107" s="23" t="str">
        <f>E12</f>
        <v xml:space="preserve"> </v>
      </c>
      <c r="G107" s="29"/>
      <c r="H107" s="29"/>
      <c r="I107" s="29"/>
      <c r="J107" s="29"/>
      <c r="K107" s="25" t="s">
        <v>31</v>
      </c>
      <c r="L107" s="29"/>
      <c r="M107" s="202" t="str">
        <f>E18</f>
        <v xml:space="preserve"> </v>
      </c>
      <c r="N107" s="171"/>
      <c r="O107" s="171"/>
      <c r="P107" s="171"/>
      <c r="Q107" s="171"/>
      <c r="R107" s="30"/>
    </row>
    <row r="108" spans="2:63" s="1" customFormat="1" ht="14.4" customHeight="1" x14ac:dyDescent="0.3">
      <c r="B108" s="28"/>
      <c r="C108" s="25" t="s">
        <v>30</v>
      </c>
      <c r="D108" s="29"/>
      <c r="E108" s="29"/>
      <c r="F108" s="23" t="str">
        <f>IF(E15="","",E15)</f>
        <v xml:space="preserve"> </v>
      </c>
      <c r="G108" s="29"/>
      <c r="H108" s="29"/>
      <c r="I108" s="29"/>
      <c r="J108" s="29"/>
      <c r="K108" s="25" t="s">
        <v>33</v>
      </c>
      <c r="L108" s="29"/>
      <c r="M108" s="202" t="str">
        <f>E21</f>
        <v xml:space="preserve"> </v>
      </c>
      <c r="N108" s="171"/>
      <c r="O108" s="171"/>
      <c r="P108" s="171"/>
      <c r="Q108" s="171"/>
      <c r="R108" s="30"/>
    </row>
    <row r="109" spans="2:63" s="1" customFormat="1" ht="10.35" customHeight="1" x14ac:dyDescent="0.3">
      <c r="B109" s="28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30"/>
    </row>
    <row r="110" spans="2:63" s="7" customFormat="1" ht="29.25" customHeight="1" x14ac:dyDescent="0.3">
      <c r="B110" s="111"/>
      <c r="C110" s="112" t="s">
        <v>122</v>
      </c>
      <c r="D110" s="113" t="s">
        <v>123</v>
      </c>
      <c r="E110" s="113" t="s">
        <v>56</v>
      </c>
      <c r="F110" s="217" t="s">
        <v>124</v>
      </c>
      <c r="G110" s="218"/>
      <c r="H110" s="218"/>
      <c r="I110" s="218"/>
      <c r="J110" s="113" t="s">
        <v>125</v>
      </c>
      <c r="K110" s="113" t="s">
        <v>126</v>
      </c>
      <c r="L110" s="219" t="s">
        <v>127</v>
      </c>
      <c r="M110" s="218"/>
      <c r="N110" s="217" t="s">
        <v>114</v>
      </c>
      <c r="O110" s="218"/>
      <c r="P110" s="218"/>
      <c r="Q110" s="220"/>
      <c r="R110" s="114"/>
      <c r="T110" s="69" t="s">
        <v>128</v>
      </c>
      <c r="U110" s="70" t="s">
        <v>38</v>
      </c>
      <c r="V110" s="70" t="s">
        <v>129</v>
      </c>
      <c r="W110" s="70" t="s">
        <v>130</v>
      </c>
      <c r="X110" s="70" t="s">
        <v>131</v>
      </c>
      <c r="Y110" s="70" t="s">
        <v>132</v>
      </c>
      <c r="Z110" s="70" t="s">
        <v>133</v>
      </c>
      <c r="AA110" s="71" t="s">
        <v>134</v>
      </c>
    </row>
    <row r="111" spans="2:63" s="1" customFormat="1" ht="29.25" customHeight="1" x14ac:dyDescent="0.35">
      <c r="B111" s="28"/>
      <c r="C111" s="73" t="s">
        <v>110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21">
        <f>BK111</f>
        <v>0</v>
      </c>
      <c r="O111" s="222"/>
      <c r="P111" s="222"/>
      <c r="Q111" s="222"/>
      <c r="R111" s="30"/>
      <c r="T111" s="72"/>
      <c r="U111" s="44"/>
      <c r="V111" s="44"/>
      <c r="W111" s="115">
        <f>W112+W114</f>
        <v>0</v>
      </c>
      <c r="X111" s="44"/>
      <c r="Y111" s="115">
        <f>Y112+Y114</f>
        <v>0</v>
      </c>
      <c r="Z111" s="44"/>
      <c r="AA111" s="116">
        <f>AA112+AA114</f>
        <v>0</v>
      </c>
      <c r="AT111" s="14" t="s">
        <v>73</v>
      </c>
      <c r="AU111" s="14" t="s">
        <v>106</v>
      </c>
      <c r="BK111" s="117">
        <f>BK112+BK114</f>
        <v>0</v>
      </c>
    </row>
    <row r="112" spans="2:63" s="8" customFormat="1" ht="37.35" customHeight="1" x14ac:dyDescent="0.35">
      <c r="B112" s="118"/>
      <c r="C112" s="119"/>
      <c r="D112" s="120" t="s">
        <v>116</v>
      </c>
      <c r="E112" s="120"/>
      <c r="F112" s="120"/>
      <c r="G112" s="120"/>
      <c r="H112" s="120"/>
      <c r="I112" s="120"/>
      <c r="J112" s="120"/>
      <c r="K112" s="120"/>
      <c r="L112" s="120"/>
      <c r="M112" s="120"/>
      <c r="N112" s="205">
        <f>BK112</f>
        <v>0</v>
      </c>
      <c r="O112" s="206"/>
      <c r="P112" s="206"/>
      <c r="Q112" s="206"/>
      <c r="R112" s="121"/>
      <c r="T112" s="122"/>
      <c r="U112" s="119"/>
      <c r="V112" s="119"/>
      <c r="W112" s="123">
        <f>W113</f>
        <v>0</v>
      </c>
      <c r="X112" s="119"/>
      <c r="Y112" s="123">
        <f>Y113</f>
        <v>0</v>
      </c>
      <c r="Z112" s="119"/>
      <c r="AA112" s="124">
        <f>AA113</f>
        <v>0</v>
      </c>
      <c r="AR112" s="125" t="s">
        <v>135</v>
      </c>
      <c r="AT112" s="126" t="s">
        <v>73</v>
      </c>
      <c r="AU112" s="126" t="s">
        <v>74</v>
      </c>
      <c r="AY112" s="125" t="s">
        <v>136</v>
      </c>
      <c r="BK112" s="127">
        <f>BK113</f>
        <v>0</v>
      </c>
    </row>
    <row r="113" spans="2:65" s="1" customFormat="1" ht="22.5" customHeight="1" x14ac:dyDescent="0.3">
      <c r="B113" s="128"/>
      <c r="C113" s="129" t="s">
        <v>20</v>
      </c>
      <c r="D113" s="129" t="s">
        <v>137</v>
      </c>
      <c r="E113" s="130" t="s">
        <v>683</v>
      </c>
      <c r="F113" s="210" t="s">
        <v>684</v>
      </c>
      <c r="G113" s="211"/>
      <c r="H113" s="211"/>
      <c r="I113" s="211"/>
      <c r="J113" s="131" t="s">
        <v>197</v>
      </c>
      <c r="K113" s="132">
        <v>0</v>
      </c>
      <c r="L113" s="212">
        <v>86</v>
      </c>
      <c r="M113" s="211"/>
      <c r="N113" s="212">
        <f>ROUND(L113*K113,2)</f>
        <v>0</v>
      </c>
      <c r="O113" s="211"/>
      <c r="P113" s="211"/>
      <c r="Q113" s="211"/>
      <c r="R113" s="133"/>
      <c r="T113" s="134" t="s">
        <v>3</v>
      </c>
      <c r="U113" s="37" t="s">
        <v>39</v>
      </c>
      <c r="V113" s="135">
        <v>0</v>
      </c>
      <c r="W113" s="135">
        <f>V113*K113</f>
        <v>0</v>
      </c>
      <c r="X113" s="135">
        <v>0</v>
      </c>
      <c r="Y113" s="135">
        <f>X113*K113</f>
        <v>0</v>
      </c>
      <c r="Z113" s="135">
        <v>0</v>
      </c>
      <c r="AA113" s="136">
        <f>Z113*K113</f>
        <v>0</v>
      </c>
      <c r="AR113" s="14" t="s">
        <v>135</v>
      </c>
      <c r="AT113" s="14" t="s">
        <v>137</v>
      </c>
      <c r="AU113" s="14" t="s">
        <v>20</v>
      </c>
      <c r="AY113" s="14" t="s">
        <v>136</v>
      </c>
      <c r="BE113" s="137">
        <f>IF(U113="základní",N113,0)</f>
        <v>0</v>
      </c>
      <c r="BF113" s="137">
        <f>IF(U113="snížená",N113,0)</f>
        <v>0</v>
      </c>
      <c r="BG113" s="137">
        <f>IF(U113="zákl. přenesená",N113,0)</f>
        <v>0</v>
      </c>
      <c r="BH113" s="137">
        <f>IF(U113="sníž. přenesená",N113,0)</f>
        <v>0</v>
      </c>
      <c r="BI113" s="137">
        <f>IF(U113="nulová",N113,0)</f>
        <v>0</v>
      </c>
      <c r="BJ113" s="14" t="s">
        <v>20</v>
      </c>
      <c r="BK113" s="137">
        <f>ROUND(L113*K113,2)</f>
        <v>0</v>
      </c>
      <c r="BL113" s="14" t="s">
        <v>135</v>
      </c>
      <c r="BM113" s="14" t="s">
        <v>685</v>
      </c>
    </row>
    <row r="114" spans="2:65" s="8" customFormat="1" ht="37.35" customHeight="1" x14ac:dyDescent="0.35">
      <c r="B114" s="118"/>
      <c r="C114" s="119"/>
      <c r="D114" s="120" t="s">
        <v>119</v>
      </c>
      <c r="E114" s="120"/>
      <c r="F114" s="120"/>
      <c r="G114" s="120"/>
      <c r="H114" s="120"/>
      <c r="I114" s="120"/>
      <c r="J114" s="120"/>
      <c r="K114" s="120"/>
      <c r="L114" s="120"/>
      <c r="M114" s="120"/>
      <c r="N114" s="232">
        <f>BK114</f>
        <v>0</v>
      </c>
      <c r="O114" s="233"/>
      <c r="P114" s="233"/>
      <c r="Q114" s="233"/>
      <c r="R114" s="121"/>
      <c r="T114" s="122"/>
      <c r="U114" s="119"/>
      <c r="V114" s="119"/>
      <c r="W114" s="123">
        <f>W115</f>
        <v>0</v>
      </c>
      <c r="X114" s="119"/>
      <c r="Y114" s="123">
        <f>Y115</f>
        <v>0</v>
      </c>
      <c r="Z114" s="119"/>
      <c r="AA114" s="124">
        <f>AA115</f>
        <v>0</v>
      </c>
      <c r="AR114" s="125" t="s">
        <v>135</v>
      </c>
      <c r="AT114" s="126" t="s">
        <v>73</v>
      </c>
      <c r="AU114" s="126" t="s">
        <v>74</v>
      </c>
      <c r="AY114" s="125" t="s">
        <v>136</v>
      </c>
      <c r="BK114" s="127">
        <f>BK115</f>
        <v>0</v>
      </c>
    </row>
    <row r="115" spans="2:65" s="1" customFormat="1" ht="31.5" customHeight="1" x14ac:dyDescent="0.3">
      <c r="B115" s="128"/>
      <c r="C115" s="129" t="s">
        <v>163</v>
      </c>
      <c r="D115" s="129" t="s">
        <v>137</v>
      </c>
      <c r="E115" s="130" t="s">
        <v>313</v>
      </c>
      <c r="F115" s="210" t="s">
        <v>314</v>
      </c>
      <c r="G115" s="211"/>
      <c r="H115" s="211"/>
      <c r="I115" s="211"/>
      <c r="J115" s="131" t="s">
        <v>315</v>
      </c>
      <c r="K115" s="132">
        <v>0</v>
      </c>
      <c r="L115" s="212">
        <v>150</v>
      </c>
      <c r="M115" s="211"/>
      <c r="N115" s="212">
        <f>ROUND(L115*K115,2)</f>
        <v>0</v>
      </c>
      <c r="O115" s="211"/>
      <c r="P115" s="211"/>
      <c r="Q115" s="211"/>
      <c r="R115" s="133"/>
      <c r="T115" s="134" t="s">
        <v>3</v>
      </c>
      <c r="U115" s="157" t="s">
        <v>39</v>
      </c>
      <c r="V115" s="158">
        <v>0</v>
      </c>
      <c r="W115" s="158">
        <f>V115*K115</f>
        <v>0</v>
      </c>
      <c r="X115" s="158">
        <v>0</v>
      </c>
      <c r="Y115" s="158">
        <f>X115*K115</f>
        <v>0</v>
      </c>
      <c r="Z115" s="158">
        <v>0</v>
      </c>
      <c r="AA115" s="159">
        <f>Z115*K115</f>
        <v>0</v>
      </c>
      <c r="AR115" s="14" t="s">
        <v>135</v>
      </c>
      <c r="AT115" s="14" t="s">
        <v>137</v>
      </c>
      <c r="AU115" s="14" t="s">
        <v>20</v>
      </c>
      <c r="AY115" s="14" t="s">
        <v>136</v>
      </c>
      <c r="BE115" s="137">
        <f>IF(U115="základní",N115,0)</f>
        <v>0</v>
      </c>
      <c r="BF115" s="137">
        <f>IF(U115="snížená",N115,0)</f>
        <v>0</v>
      </c>
      <c r="BG115" s="137">
        <f>IF(U115="zákl. přenesená",N115,0)</f>
        <v>0</v>
      </c>
      <c r="BH115" s="137">
        <f>IF(U115="sníž. přenesená",N115,0)</f>
        <v>0</v>
      </c>
      <c r="BI115" s="137">
        <f>IF(U115="nulová",N115,0)</f>
        <v>0</v>
      </c>
      <c r="BJ115" s="14" t="s">
        <v>20</v>
      </c>
      <c r="BK115" s="137">
        <f>ROUND(L115*K115,2)</f>
        <v>0</v>
      </c>
      <c r="BL115" s="14" t="s">
        <v>135</v>
      </c>
      <c r="BM115" s="14" t="s">
        <v>686</v>
      </c>
    </row>
    <row r="116" spans="2:65" s="1" customFormat="1" ht="6.9" customHeight="1" x14ac:dyDescent="0.3"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4"/>
    </row>
  </sheetData>
  <mergeCells count="6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M105:P105"/>
    <mergeCell ref="M107:Q107"/>
    <mergeCell ref="M108:Q108"/>
    <mergeCell ref="N89:Q89"/>
    <mergeCell ref="N90:Q90"/>
    <mergeCell ref="N92:Q92"/>
    <mergeCell ref="L94:Q94"/>
    <mergeCell ref="C100:Q100"/>
    <mergeCell ref="H1:K1"/>
    <mergeCell ref="S2:AC2"/>
    <mergeCell ref="F115:I115"/>
    <mergeCell ref="L115:M115"/>
    <mergeCell ref="N115:Q115"/>
    <mergeCell ref="N111:Q111"/>
    <mergeCell ref="N112:Q112"/>
    <mergeCell ref="N114:Q114"/>
    <mergeCell ref="F110:I110"/>
    <mergeCell ref="L110:M110"/>
    <mergeCell ref="N110:Q110"/>
    <mergeCell ref="F113:I113"/>
    <mergeCell ref="L113:M113"/>
    <mergeCell ref="N113:Q113"/>
    <mergeCell ref="F102:P102"/>
    <mergeCell ref="F103:P103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0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61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9"/>
      <c r="B1" s="166"/>
      <c r="C1" s="166"/>
      <c r="D1" s="167" t="s">
        <v>1</v>
      </c>
      <c r="E1" s="166"/>
      <c r="F1" s="168" t="s">
        <v>1017</v>
      </c>
      <c r="G1" s="168"/>
      <c r="H1" s="207" t="s">
        <v>1018</v>
      </c>
      <c r="I1" s="207"/>
      <c r="J1" s="207"/>
      <c r="K1" s="207"/>
      <c r="L1" s="168" t="s">
        <v>1019</v>
      </c>
      <c r="M1" s="166"/>
      <c r="N1" s="166"/>
      <c r="O1" s="167" t="s">
        <v>103</v>
      </c>
      <c r="P1" s="166"/>
      <c r="Q1" s="166"/>
      <c r="R1" s="166"/>
      <c r="S1" s="168" t="s">
        <v>1020</v>
      </c>
      <c r="T1" s="168"/>
      <c r="U1" s="169"/>
      <c r="V1" s="16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201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173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4" t="s">
        <v>89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106</v>
      </c>
    </row>
    <row r="4" spans="1:66" ht="36.9" customHeight="1" x14ac:dyDescent="0.3">
      <c r="B4" s="18"/>
      <c r="C4" s="191" t="s">
        <v>107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27" t="str">
        <f>'Rekapitulace stavby'!K6</f>
        <v>IMPORT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"/>
      <c r="R6" s="20"/>
    </row>
    <row r="7" spans="1:66" s="1" customFormat="1" ht="32.85" customHeight="1" x14ac:dyDescent="0.3">
      <c r="B7" s="28"/>
      <c r="C7" s="29"/>
      <c r="D7" s="24" t="s">
        <v>108</v>
      </c>
      <c r="E7" s="29"/>
      <c r="F7" s="203" t="s">
        <v>687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202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202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202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202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202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202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202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202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4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8" t="s">
        <v>110</v>
      </c>
      <c r="E27" s="29"/>
      <c r="F27" s="29"/>
      <c r="G27" s="29"/>
      <c r="H27" s="29"/>
      <c r="I27" s="29"/>
      <c r="J27" s="29"/>
      <c r="K27" s="29"/>
      <c r="L27" s="29"/>
      <c r="M27" s="197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111</v>
      </c>
      <c r="E28" s="29"/>
      <c r="F28" s="29"/>
      <c r="G28" s="29"/>
      <c r="H28" s="29"/>
      <c r="I28" s="29"/>
      <c r="J28" s="29"/>
      <c r="K28" s="29"/>
      <c r="L28" s="29"/>
      <c r="M28" s="197">
        <f>N96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9" t="s">
        <v>37</v>
      </c>
      <c r="E30" s="29"/>
      <c r="F30" s="29"/>
      <c r="G30" s="29"/>
      <c r="H30" s="29"/>
      <c r="I30" s="29"/>
      <c r="J30" s="29"/>
      <c r="K30" s="29"/>
      <c r="L30" s="29"/>
      <c r="M30" s="231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100" t="s">
        <v>40</v>
      </c>
      <c r="H32" s="229">
        <f>ROUND((SUM(BE96:BE97)+SUM(BE115:BE360)), 2)</f>
        <v>0</v>
      </c>
      <c r="I32" s="171"/>
      <c r="J32" s="171"/>
      <c r="K32" s="29"/>
      <c r="L32" s="29"/>
      <c r="M32" s="229">
        <f>ROUND(ROUND((SUM(BE96:BE97)+SUM(BE115:BE360)),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100" t="s">
        <v>40</v>
      </c>
      <c r="H33" s="229">
        <f>ROUND((SUM(BF96:BF97)+SUM(BF115:BF360)), 2)</f>
        <v>0</v>
      </c>
      <c r="I33" s="171"/>
      <c r="J33" s="171"/>
      <c r="K33" s="29"/>
      <c r="L33" s="29"/>
      <c r="M33" s="229">
        <f>ROUND(ROUND((SUM(BF96:BF97)+SUM(BF115:BF360)),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100" t="s">
        <v>40</v>
      </c>
      <c r="H34" s="229">
        <f>ROUND((SUM(BG96:BG97)+SUM(BG115:BG360)), 2)</f>
        <v>0</v>
      </c>
      <c r="I34" s="171"/>
      <c r="J34" s="171"/>
      <c r="K34" s="29"/>
      <c r="L34" s="29"/>
      <c r="M34" s="229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100" t="s">
        <v>40</v>
      </c>
      <c r="H35" s="229">
        <f>ROUND((SUM(BH96:BH97)+SUM(BH115:BH360)), 2)</f>
        <v>0</v>
      </c>
      <c r="I35" s="171"/>
      <c r="J35" s="171"/>
      <c r="K35" s="29"/>
      <c r="L35" s="29"/>
      <c r="M35" s="229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100" t="s">
        <v>40</v>
      </c>
      <c r="H36" s="229">
        <f>ROUND((SUM(BI96:BI97)+SUM(BI115:BI360)), 2)</f>
        <v>0</v>
      </c>
      <c r="I36" s="171"/>
      <c r="J36" s="171"/>
      <c r="K36" s="29"/>
      <c r="L36" s="29"/>
      <c r="M36" s="229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1" t="s">
        <v>45</v>
      </c>
      <c r="E38" s="68"/>
      <c r="F38" s="68"/>
      <c r="G38" s="102" t="s">
        <v>46</v>
      </c>
      <c r="H38" s="103" t="s">
        <v>47</v>
      </c>
      <c r="I38" s="68"/>
      <c r="J38" s="68"/>
      <c r="K38" s="68"/>
      <c r="L38" s="230">
        <f>SUM(M30:M36)</f>
        <v>0</v>
      </c>
      <c r="M38" s="184"/>
      <c r="N38" s="184"/>
      <c r="O38" s="184"/>
      <c r="P38" s="186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91" t="s">
        <v>112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27" t="str">
        <f>F6</f>
        <v>IMPORT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108</v>
      </c>
      <c r="D79" s="29"/>
      <c r="E79" s="29"/>
      <c r="F79" s="192" t="str">
        <f>F7</f>
        <v>SO 401 - Veřejné osvětlení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202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202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8" t="s">
        <v>113</v>
      </c>
      <c r="D86" s="226"/>
      <c r="E86" s="226"/>
      <c r="F86" s="226"/>
      <c r="G86" s="226"/>
      <c r="H86" s="96"/>
      <c r="I86" s="96"/>
      <c r="J86" s="96"/>
      <c r="K86" s="96"/>
      <c r="L86" s="96"/>
      <c r="M86" s="96"/>
      <c r="N86" s="228" t="s">
        <v>114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4" t="s">
        <v>115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N115</f>
        <v>0</v>
      </c>
      <c r="O88" s="171"/>
      <c r="P88" s="171"/>
      <c r="Q88" s="171"/>
      <c r="R88" s="30"/>
      <c r="AU88" s="14" t="s">
        <v>106</v>
      </c>
    </row>
    <row r="89" spans="2:47" s="6" customFormat="1" ht="24.9" customHeight="1" x14ac:dyDescent="0.3">
      <c r="B89" s="105"/>
      <c r="C89" s="106"/>
      <c r="D89" s="107" t="s">
        <v>116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23">
        <f>N116</f>
        <v>0</v>
      </c>
      <c r="O89" s="224"/>
      <c r="P89" s="224"/>
      <c r="Q89" s="224"/>
      <c r="R89" s="108"/>
    </row>
    <row r="90" spans="2:47" s="6" customFormat="1" ht="24.9" customHeight="1" x14ac:dyDescent="0.3">
      <c r="B90" s="105"/>
      <c r="C90" s="106"/>
      <c r="D90" s="107" t="s">
        <v>688</v>
      </c>
      <c r="E90" s="106"/>
      <c r="F90" s="106"/>
      <c r="G90" s="106"/>
      <c r="H90" s="106"/>
      <c r="I90" s="106"/>
      <c r="J90" s="106"/>
      <c r="K90" s="106"/>
      <c r="L90" s="106"/>
      <c r="M90" s="106"/>
      <c r="N90" s="223">
        <f>N174</f>
        <v>0</v>
      </c>
      <c r="O90" s="224"/>
      <c r="P90" s="224"/>
      <c r="Q90" s="224"/>
      <c r="R90" s="108"/>
    </row>
    <row r="91" spans="2:47" s="6" customFormat="1" ht="24.9" customHeight="1" x14ac:dyDescent="0.3">
      <c r="B91" s="105"/>
      <c r="C91" s="106"/>
      <c r="D91" s="107" t="s">
        <v>117</v>
      </c>
      <c r="E91" s="106"/>
      <c r="F91" s="106"/>
      <c r="G91" s="106"/>
      <c r="H91" s="106"/>
      <c r="I91" s="106"/>
      <c r="J91" s="106"/>
      <c r="K91" s="106"/>
      <c r="L91" s="106"/>
      <c r="M91" s="106"/>
      <c r="N91" s="223">
        <f>N185</f>
        <v>0</v>
      </c>
      <c r="O91" s="224"/>
      <c r="P91" s="224"/>
      <c r="Q91" s="224"/>
      <c r="R91" s="108"/>
    </row>
    <row r="92" spans="2:47" s="6" customFormat="1" ht="24.9" customHeight="1" x14ac:dyDescent="0.3">
      <c r="B92" s="105"/>
      <c r="C92" s="106"/>
      <c r="D92" s="107" t="s">
        <v>689</v>
      </c>
      <c r="E92" s="106"/>
      <c r="F92" s="106"/>
      <c r="G92" s="106"/>
      <c r="H92" s="106"/>
      <c r="I92" s="106"/>
      <c r="J92" s="106"/>
      <c r="K92" s="106"/>
      <c r="L92" s="106"/>
      <c r="M92" s="106"/>
      <c r="N92" s="223">
        <f>N314</f>
        <v>0</v>
      </c>
      <c r="O92" s="224"/>
      <c r="P92" s="224"/>
      <c r="Q92" s="224"/>
      <c r="R92" s="108"/>
    </row>
    <row r="93" spans="2:47" s="6" customFormat="1" ht="24.9" customHeight="1" x14ac:dyDescent="0.3">
      <c r="B93" s="105"/>
      <c r="C93" s="106"/>
      <c r="D93" s="107" t="s">
        <v>690</v>
      </c>
      <c r="E93" s="106"/>
      <c r="F93" s="106"/>
      <c r="G93" s="106"/>
      <c r="H93" s="106"/>
      <c r="I93" s="106"/>
      <c r="J93" s="106"/>
      <c r="K93" s="106"/>
      <c r="L93" s="106"/>
      <c r="M93" s="106"/>
      <c r="N93" s="223">
        <f>N337</f>
        <v>0</v>
      </c>
      <c r="O93" s="224"/>
      <c r="P93" s="224"/>
      <c r="Q93" s="224"/>
      <c r="R93" s="108"/>
    </row>
    <row r="94" spans="2:47" s="6" customFormat="1" ht="24.9" customHeight="1" x14ac:dyDescent="0.3">
      <c r="B94" s="105"/>
      <c r="C94" s="106"/>
      <c r="D94" s="107" t="s">
        <v>119</v>
      </c>
      <c r="E94" s="106"/>
      <c r="F94" s="106"/>
      <c r="G94" s="106"/>
      <c r="H94" s="106"/>
      <c r="I94" s="106"/>
      <c r="J94" s="106"/>
      <c r="K94" s="106"/>
      <c r="L94" s="106"/>
      <c r="M94" s="106"/>
      <c r="N94" s="223">
        <f>N353</f>
        <v>0</v>
      </c>
      <c r="O94" s="224"/>
      <c r="P94" s="224"/>
      <c r="Q94" s="224"/>
      <c r="R94" s="108"/>
    </row>
    <row r="95" spans="2:47" s="1" customFormat="1" ht="21.75" customHeight="1" x14ac:dyDescent="0.3">
      <c r="B95" s="28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30"/>
    </row>
    <row r="96" spans="2:47" s="1" customFormat="1" ht="29.25" customHeight="1" x14ac:dyDescent="0.3">
      <c r="B96" s="28"/>
      <c r="C96" s="104" t="s">
        <v>120</v>
      </c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25">
        <v>0</v>
      </c>
      <c r="O96" s="171"/>
      <c r="P96" s="171"/>
      <c r="Q96" s="171"/>
      <c r="R96" s="30"/>
      <c r="T96" s="109"/>
      <c r="U96" s="110" t="s">
        <v>38</v>
      </c>
    </row>
    <row r="97" spans="2:18" s="1" customFormat="1" ht="18" customHeight="1" x14ac:dyDescent="0.3">
      <c r="B97" s="28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30"/>
    </row>
    <row r="98" spans="2:18" s="1" customFormat="1" ht="29.25" customHeight="1" x14ac:dyDescent="0.3">
      <c r="B98" s="28"/>
      <c r="C98" s="95" t="s">
        <v>102</v>
      </c>
      <c r="D98" s="96"/>
      <c r="E98" s="96"/>
      <c r="F98" s="96"/>
      <c r="G98" s="96"/>
      <c r="H98" s="96"/>
      <c r="I98" s="96"/>
      <c r="J98" s="96"/>
      <c r="K98" s="96"/>
      <c r="L98" s="172">
        <f>ROUND(SUM(N88+N96),2)</f>
        <v>0</v>
      </c>
      <c r="M98" s="226"/>
      <c r="N98" s="226"/>
      <c r="O98" s="226"/>
      <c r="P98" s="226"/>
      <c r="Q98" s="226"/>
      <c r="R98" s="30"/>
    </row>
    <row r="99" spans="2:18" s="1" customFormat="1" ht="6.9" customHeight="1" x14ac:dyDescent="0.3"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4"/>
    </row>
    <row r="103" spans="2:18" s="1" customFormat="1" ht="6.9" customHeight="1" x14ac:dyDescent="0.3"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7"/>
    </row>
    <row r="104" spans="2:18" s="1" customFormat="1" ht="36.9" customHeight="1" x14ac:dyDescent="0.3">
      <c r="B104" s="28"/>
      <c r="C104" s="191" t="s">
        <v>121</v>
      </c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30"/>
    </row>
    <row r="105" spans="2:18" s="1" customFormat="1" ht="6.9" customHeight="1" x14ac:dyDescent="0.3">
      <c r="B105" s="28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30"/>
    </row>
    <row r="106" spans="2:18" s="1" customFormat="1" ht="30" customHeight="1" x14ac:dyDescent="0.3">
      <c r="B106" s="28"/>
      <c r="C106" s="25" t="s">
        <v>15</v>
      </c>
      <c r="D106" s="29"/>
      <c r="E106" s="29"/>
      <c r="F106" s="227" t="str">
        <f>F6</f>
        <v>IMPORT</v>
      </c>
      <c r="G106" s="171"/>
      <c r="H106" s="171"/>
      <c r="I106" s="171"/>
      <c r="J106" s="171"/>
      <c r="K106" s="171"/>
      <c r="L106" s="171"/>
      <c r="M106" s="171"/>
      <c r="N106" s="171"/>
      <c r="O106" s="171"/>
      <c r="P106" s="171"/>
      <c r="Q106" s="29"/>
      <c r="R106" s="30"/>
    </row>
    <row r="107" spans="2:18" s="1" customFormat="1" ht="36.9" customHeight="1" x14ac:dyDescent="0.3">
      <c r="B107" s="28"/>
      <c r="C107" s="62" t="s">
        <v>108</v>
      </c>
      <c r="D107" s="29"/>
      <c r="E107" s="29"/>
      <c r="F107" s="192" t="str">
        <f>F7</f>
        <v>SO 401 - Veřejné osvětlení</v>
      </c>
      <c r="G107" s="171"/>
      <c r="H107" s="171"/>
      <c r="I107" s="171"/>
      <c r="J107" s="171"/>
      <c r="K107" s="171"/>
      <c r="L107" s="171"/>
      <c r="M107" s="171"/>
      <c r="N107" s="171"/>
      <c r="O107" s="171"/>
      <c r="P107" s="171"/>
      <c r="Q107" s="29"/>
      <c r="R107" s="30"/>
    </row>
    <row r="108" spans="2:18" s="1" customFormat="1" ht="6.9" customHeight="1" x14ac:dyDescent="0.3">
      <c r="B108" s="28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30"/>
    </row>
    <row r="109" spans="2:18" s="1" customFormat="1" ht="18" customHeight="1" x14ac:dyDescent="0.3">
      <c r="B109" s="28"/>
      <c r="C109" s="25" t="s">
        <v>21</v>
      </c>
      <c r="D109" s="29"/>
      <c r="E109" s="29"/>
      <c r="F109" s="23" t="str">
        <f>F9</f>
        <v xml:space="preserve"> </v>
      </c>
      <c r="G109" s="29"/>
      <c r="H109" s="29"/>
      <c r="I109" s="29"/>
      <c r="J109" s="29"/>
      <c r="K109" s="25" t="s">
        <v>23</v>
      </c>
      <c r="L109" s="29"/>
      <c r="M109" s="216" t="str">
        <f>IF(O9="","",O9)</f>
        <v>26. 2. 2018</v>
      </c>
      <c r="N109" s="171"/>
      <c r="O109" s="171"/>
      <c r="P109" s="171"/>
      <c r="Q109" s="29"/>
      <c r="R109" s="30"/>
    </row>
    <row r="110" spans="2:18" s="1" customFormat="1" ht="6.9" customHeight="1" x14ac:dyDescent="0.3">
      <c r="B110" s="28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30"/>
    </row>
    <row r="111" spans="2:18" s="1" customFormat="1" ht="13.2" x14ac:dyDescent="0.3">
      <c r="B111" s="28"/>
      <c r="C111" s="25" t="s">
        <v>27</v>
      </c>
      <c r="D111" s="29"/>
      <c r="E111" s="29"/>
      <c r="F111" s="23" t="str">
        <f>E12</f>
        <v xml:space="preserve"> </v>
      </c>
      <c r="G111" s="29"/>
      <c r="H111" s="29"/>
      <c r="I111" s="29"/>
      <c r="J111" s="29"/>
      <c r="K111" s="25" t="s">
        <v>31</v>
      </c>
      <c r="L111" s="29"/>
      <c r="M111" s="202" t="str">
        <f>E18</f>
        <v xml:space="preserve"> </v>
      </c>
      <c r="N111" s="171"/>
      <c r="O111" s="171"/>
      <c r="P111" s="171"/>
      <c r="Q111" s="171"/>
      <c r="R111" s="30"/>
    </row>
    <row r="112" spans="2:18" s="1" customFormat="1" ht="14.4" customHeight="1" x14ac:dyDescent="0.3">
      <c r="B112" s="28"/>
      <c r="C112" s="25" t="s">
        <v>30</v>
      </c>
      <c r="D112" s="29"/>
      <c r="E112" s="29"/>
      <c r="F112" s="23" t="str">
        <f>IF(E15="","",E15)</f>
        <v xml:space="preserve"> </v>
      </c>
      <c r="G112" s="29"/>
      <c r="H112" s="29"/>
      <c r="I112" s="29"/>
      <c r="J112" s="29"/>
      <c r="K112" s="25" t="s">
        <v>33</v>
      </c>
      <c r="L112" s="29"/>
      <c r="M112" s="202" t="str">
        <f>E21</f>
        <v xml:space="preserve"> </v>
      </c>
      <c r="N112" s="171"/>
      <c r="O112" s="171"/>
      <c r="P112" s="171"/>
      <c r="Q112" s="171"/>
      <c r="R112" s="30"/>
    </row>
    <row r="113" spans="2:65" s="1" customFormat="1" ht="10.35" customHeight="1" x14ac:dyDescent="0.3">
      <c r="B113" s="28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30"/>
    </row>
    <row r="114" spans="2:65" s="7" customFormat="1" ht="29.25" customHeight="1" x14ac:dyDescent="0.3">
      <c r="B114" s="111"/>
      <c r="C114" s="112" t="s">
        <v>122</v>
      </c>
      <c r="D114" s="113" t="s">
        <v>123</v>
      </c>
      <c r="E114" s="113" t="s">
        <v>56</v>
      </c>
      <c r="F114" s="217" t="s">
        <v>124</v>
      </c>
      <c r="G114" s="218"/>
      <c r="H114" s="218"/>
      <c r="I114" s="218"/>
      <c r="J114" s="113" t="s">
        <v>125</v>
      </c>
      <c r="K114" s="113" t="s">
        <v>126</v>
      </c>
      <c r="L114" s="219" t="s">
        <v>127</v>
      </c>
      <c r="M114" s="218"/>
      <c r="N114" s="217" t="s">
        <v>114</v>
      </c>
      <c r="O114" s="218"/>
      <c r="P114" s="218"/>
      <c r="Q114" s="220"/>
      <c r="R114" s="114"/>
      <c r="T114" s="69" t="s">
        <v>128</v>
      </c>
      <c r="U114" s="70" t="s">
        <v>38</v>
      </c>
      <c r="V114" s="70" t="s">
        <v>129</v>
      </c>
      <c r="W114" s="70" t="s">
        <v>130</v>
      </c>
      <c r="X114" s="70" t="s">
        <v>131</v>
      </c>
      <c r="Y114" s="70" t="s">
        <v>132</v>
      </c>
      <c r="Z114" s="70" t="s">
        <v>133</v>
      </c>
      <c r="AA114" s="71" t="s">
        <v>134</v>
      </c>
    </row>
    <row r="115" spans="2:65" s="1" customFormat="1" ht="29.25" customHeight="1" x14ac:dyDescent="0.35">
      <c r="B115" s="28"/>
      <c r="C115" s="73" t="s">
        <v>110</v>
      </c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21">
        <f>BK115</f>
        <v>0</v>
      </c>
      <c r="O115" s="222"/>
      <c r="P115" s="222"/>
      <c r="Q115" s="222"/>
      <c r="R115" s="30"/>
      <c r="T115" s="72"/>
      <c r="U115" s="44"/>
      <c r="V115" s="44"/>
      <c r="W115" s="115">
        <f>W116+W174+W185+W314+W337+W353</f>
        <v>0</v>
      </c>
      <c r="X115" s="44"/>
      <c r="Y115" s="115">
        <f>Y116+Y174+Y185+Y314+Y337+Y353</f>
        <v>0</v>
      </c>
      <c r="Z115" s="44"/>
      <c r="AA115" s="116">
        <f>AA116+AA174+AA185+AA314+AA337+AA353</f>
        <v>0</v>
      </c>
      <c r="AT115" s="14" t="s">
        <v>73</v>
      </c>
      <c r="AU115" s="14" t="s">
        <v>106</v>
      </c>
      <c r="BK115" s="117">
        <f>BK116+BK174+BK185+BK314+BK337+BK353</f>
        <v>0</v>
      </c>
    </row>
    <row r="116" spans="2:65" s="8" customFormat="1" ht="37.35" customHeight="1" x14ac:dyDescent="0.35">
      <c r="B116" s="118"/>
      <c r="C116" s="119"/>
      <c r="D116" s="120" t="s">
        <v>116</v>
      </c>
      <c r="E116" s="120"/>
      <c r="F116" s="120"/>
      <c r="G116" s="120"/>
      <c r="H116" s="120"/>
      <c r="I116" s="120"/>
      <c r="J116" s="120"/>
      <c r="K116" s="120"/>
      <c r="L116" s="120"/>
      <c r="M116" s="120"/>
      <c r="N116" s="205">
        <f>BK116</f>
        <v>0</v>
      </c>
      <c r="O116" s="206"/>
      <c r="P116" s="206"/>
      <c r="Q116" s="206"/>
      <c r="R116" s="121"/>
      <c r="T116" s="122"/>
      <c r="U116" s="119"/>
      <c r="V116" s="119"/>
      <c r="W116" s="123">
        <f>SUM(W117:W173)</f>
        <v>0</v>
      </c>
      <c r="X116" s="119"/>
      <c r="Y116" s="123">
        <f>SUM(Y117:Y173)</f>
        <v>0</v>
      </c>
      <c r="Z116" s="119"/>
      <c r="AA116" s="124">
        <f>SUM(AA117:AA173)</f>
        <v>0</v>
      </c>
      <c r="AR116" s="125" t="s">
        <v>135</v>
      </c>
      <c r="AT116" s="126" t="s">
        <v>73</v>
      </c>
      <c r="AU116" s="126" t="s">
        <v>74</v>
      </c>
      <c r="AY116" s="125" t="s">
        <v>136</v>
      </c>
      <c r="BK116" s="127">
        <f>SUM(BK117:BK173)</f>
        <v>0</v>
      </c>
    </row>
    <row r="117" spans="2:65" s="1" customFormat="1" ht="31.5" customHeight="1" x14ac:dyDescent="0.3">
      <c r="B117" s="128"/>
      <c r="C117" s="129" t="s">
        <v>20</v>
      </c>
      <c r="D117" s="129" t="s">
        <v>137</v>
      </c>
      <c r="E117" s="130" t="s">
        <v>691</v>
      </c>
      <c r="F117" s="210" t="s">
        <v>692</v>
      </c>
      <c r="G117" s="211"/>
      <c r="H117" s="211"/>
      <c r="I117" s="211"/>
      <c r="J117" s="131" t="s">
        <v>150</v>
      </c>
      <c r="K117" s="132">
        <v>11.756</v>
      </c>
      <c r="L117" s="212">
        <v>0</v>
      </c>
      <c r="M117" s="211"/>
      <c r="N117" s="212">
        <f>ROUND(L117*K117,2)</f>
        <v>0</v>
      </c>
      <c r="O117" s="211"/>
      <c r="P117" s="211"/>
      <c r="Q117" s="211"/>
      <c r="R117" s="133"/>
      <c r="T117" s="134" t="s">
        <v>3</v>
      </c>
      <c r="U117" s="37" t="s">
        <v>39</v>
      </c>
      <c r="V117" s="135">
        <v>0</v>
      </c>
      <c r="W117" s="135">
        <f>V117*K117</f>
        <v>0</v>
      </c>
      <c r="X117" s="135">
        <v>0</v>
      </c>
      <c r="Y117" s="135">
        <f>X117*K117</f>
        <v>0</v>
      </c>
      <c r="Z117" s="135">
        <v>0</v>
      </c>
      <c r="AA117" s="136">
        <f>Z117*K117</f>
        <v>0</v>
      </c>
      <c r="AR117" s="14" t="s">
        <v>135</v>
      </c>
      <c r="AT117" s="14" t="s">
        <v>137</v>
      </c>
      <c r="AU117" s="14" t="s">
        <v>20</v>
      </c>
      <c r="AY117" s="14" t="s">
        <v>136</v>
      </c>
      <c r="BE117" s="137">
        <f>IF(U117="základní",N117,0)</f>
        <v>0</v>
      </c>
      <c r="BF117" s="137">
        <f>IF(U117="snížená",N117,0)</f>
        <v>0</v>
      </c>
      <c r="BG117" s="137">
        <f>IF(U117="zákl. přenesená",N117,0)</f>
        <v>0</v>
      </c>
      <c r="BH117" s="137">
        <f>IF(U117="sníž. přenesená",N117,0)</f>
        <v>0</v>
      </c>
      <c r="BI117" s="137">
        <f>IF(U117="nulová",N117,0)</f>
        <v>0</v>
      </c>
      <c r="BJ117" s="14" t="s">
        <v>20</v>
      </c>
      <c r="BK117" s="137">
        <f>ROUND(L117*K117,2)</f>
        <v>0</v>
      </c>
      <c r="BL117" s="14" t="s">
        <v>135</v>
      </c>
      <c r="BM117" s="14" t="s">
        <v>693</v>
      </c>
    </row>
    <row r="118" spans="2:65" s="9" customFormat="1" ht="22.5" customHeight="1" x14ac:dyDescent="0.3">
      <c r="B118" s="138"/>
      <c r="C118" s="139"/>
      <c r="D118" s="139"/>
      <c r="E118" s="140" t="s">
        <v>3</v>
      </c>
      <c r="F118" s="213" t="s">
        <v>694</v>
      </c>
      <c r="G118" s="214"/>
      <c r="H118" s="214"/>
      <c r="I118" s="214"/>
      <c r="J118" s="139"/>
      <c r="K118" s="141" t="s">
        <v>3</v>
      </c>
      <c r="L118" s="139"/>
      <c r="M118" s="139"/>
      <c r="N118" s="139"/>
      <c r="O118" s="139"/>
      <c r="P118" s="139"/>
      <c r="Q118" s="139"/>
      <c r="R118" s="142"/>
      <c r="T118" s="143"/>
      <c r="U118" s="139"/>
      <c r="V118" s="139"/>
      <c r="W118" s="139"/>
      <c r="X118" s="139"/>
      <c r="Y118" s="139"/>
      <c r="Z118" s="139"/>
      <c r="AA118" s="144"/>
      <c r="AT118" s="145" t="s">
        <v>143</v>
      </c>
      <c r="AU118" s="145" t="s">
        <v>20</v>
      </c>
      <c r="AV118" s="9" t="s">
        <v>20</v>
      </c>
      <c r="AW118" s="9" t="s">
        <v>32</v>
      </c>
      <c r="AX118" s="9" t="s">
        <v>74</v>
      </c>
      <c r="AY118" s="145" t="s">
        <v>136</v>
      </c>
    </row>
    <row r="119" spans="2:65" s="9" customFormat="1" ht="22.5" customHeight="1" x14ac:dyDescent="0.3">
      <c r="B119" s="138"/>
      <c r="C119" s="139"/>
      <c r="D119" s="139"/>
      <c r="E119" s="140" t="s">
        <v>3</v>
      </c>
      <c r="F119" s="215" t="s">
        <v>153</v>
      </c>
      <c r="G119" s="214"/>
      <c r="H119" s="214"/>
      <c r="I119" s="214"/>
      <c r="J119" s="139"/>
      <c r="K119" s="141" t="s">
        <v>3</v>
      </c>
      <c r="L119" s="139"/>
      <c r="M119" s="139"/>
      <c r="N119" s="139"/>
      <c r="O119" s="139"/>
      <c r="P119" s="139"/>
      <c r="Q119" s="139"/>
      <c r="R119" s="142"/>
      <c r="T119" s="143"/>
      <c r="U119" s="139"/>
      <c r="V119" s="139"/>
      <c r="W119" s="139"/>
      <c r="X119" s="139"/>
      <c r="Y119" s="139"/>
      <c r="Z119" s="139"/>
      <c r="AA119" s="144"/>
      <c r="AT119" s="145" t="s">
        <v>143</v>
      </c>
      <c r="AU119" s="145" t="s">
        <v>20</v>
      </c>
      <c r="AV119" s="9" t="s">
        <v>20</v>
      </c>
      <c r="AW119" s="9" t="s">
        <v>32</v>
      </c>
      <c r="AX119" s="9" t="s">
        <v>74</v>
      </c>
      <c r="AY119" s="145" t="s">
        <v>136</v>
      </c>
    </row>
    <row r="120" spans="2:65" s="9" customFormat="1" ht="31.5" customHeight="1" x14ac:dyDescent="0.3">
      <c r="B120" s="138"/>
      <c r="C120" s="139"/>
      <c r="D120" s="139"/>
      <c r="E120" s="140" t="s">
        <v>3</v>
      </c>
      <c r="F120" s="215" t="s">
        <v>695</v>
      </c>
      <c r="G120" s="214"/>
      <c r="H120" s="214"/>
      <c r="I120" s="214"/>
      <c r="J120" s="139"/>
      <c r="K120" s="141" t="s">
        <v>3</v>
      </c>
      <c r="L120" s="139"/>
      <c r="M120" s="139"/>
      <c r="N120" s="139"/>
      <c r="O120" s="139"/>
      <c r="P120" s="139"/>
      <c r="Q120" s="139"/>
      <c r="R120" s="142"/>
      <c r="T120" s="143"/>
      <c r="U120" s="139"/>
      <c r="V120" s="139"/>
      <c r="W120" s="139"/>
      <c r="X120" s="139"/>
      <c r="Y120" s="139"/>
      <c r="Z120" s="139"/>
      <c r="AA120" s="144"/>
      <c r="AT120" s="145" t="s">
        <v>143</v>
      </c>
      <c r="AU120" s="145" t="s">
        <v>20</v>
      </c>
      <c r="AV120" s="9" t="s">
        <v>20</v>
      </c>
      <c r="AW120" s="9" t="s">
        <v>32</v>
      </c>
      <c r="AX120" s="9" t="s">
        <v>74</v>
      </c>
      <c r="AY120" s="145" t="s">
        <v>136</v>
      </c>
    </row>
    <row r="121" spans="2:65" s="10" customFormat="1" ht="22.5" customHeight="1" x14ac:dyDescent="0.3">
      <c r="B121" s="146"/>
      <c r="C121" s="147"/>
      <c r="D121" s="147"/>
      <c r="E121" s="148" t="s">
        <v>145</v>
      </c>
      <c r="F121" s="208" t="s">
        <v>696</v>
      </c>
      <c r="G121" s="209"/>
      <c r="H121" s="209"/>
      <c r="I121" s="209"/>
      <c r="J121" s="147"/>
      <c r="K121" s="149">
        <v>3.617</v>
      </c>
      <c r="L121" s="147"/>
      <c r="M121" s="147"/>
      <c r="N121" s="147"/>
      <c r="O121" s="147"/>
      <c r="P121" s="147"/>
      <c r="Q121" s="147"/>
      <c r="R121" s="150"/>
      <c r="T121" s="151"/>
      <c r="U121" s="147"/>
      <c r="V121" s="147"/>
      <c r="W121" s="147"/>
      <c r="X121" s="147"/>
      <c r="Y121" s="147"/>
      <c r="Z121" s="147"/>
      <c r="AA121" s="152"/>
      <c r="AT121" s="153" t="s">
        <v>143</v>
      </c>
      <c r="AU121" s="153" t="s">
        <v>20</v>
      </c>
      <c r="AV121" s="10" t="s">
        <v>105</v>
      </c>
      <c r="AW121" s="10" t="s">
        <v>32</v>
      </c>
      <c r="AX121" s="10" t="s">
        <v>74</v>
      </c>
      <c r="AY121" s="153" t="s">
        <v>136</v>
      </c>
    </row>
    <row r="122" spans="2:65" s="9" customFormat="1" ht="31.5" customHeight="1" x14ac:dyDescent="0.3">
      <c r="B122" s="138"/>
      <c r="C122" s="139"/>
      <c r="D122" s="139"/>
      <c r="E122" s="140" t="s">
        <v>3</v>
      </c>
      <c r="F122" s="215" t="s">
        <v>697</v>
      </c>
      <c r="G122" s="214"/>
      <c r="H122" s="214"/>
      <c r="I122" s="214"/>
      <c r="J122" s="139"/>
      <c r="K122" s="141" t="s">
        <v>3</v>
      </c>
      <c r="L122" s="139"/>
      <c r="M122" s="139"/>
      <c r="N122" s="139"/>
      <c r="O122" s="139"/>
      <c r="P122" s="139"/>
      <c r="Q122" s="139"/>
      <c r="R122" s="142"/>
      <c r="T122" s="143"/>
      <c r="U122" s="139"/>
      <c r="V122" s="139"/>
      <c r="W122" s="139"/>
      <c r="X122" s="139"/>
      <c r="Y122" s="139"/>
      <c r="Z122" s="139"/>
      <c r="AA122" s="144"/>
      <c r="AT122" s="145" t="s">
        <v>143</v>
      </c>
      <c r="AU122" s="145" t="s">
        <v>20</v>
      </c>
      <c r="AV122" s="9" t="s">
        <v>20</v>
      </c>
      <c r="AW122" s="9" t="s">
        <v>32</v>
      </c>
      <c r="AX122" s="9" t="s">
        <v>74</v>
      </c>
      <c r="AY122" s="145" t="s">
        <v>136</v>
      </c>
    </row>
    <row r="123" spans="2:65" s="10" customFormat="1" ht="22.5" customHeight="1" x14ac:dyDescent="0.3">
      <c r="B123" s="146"/>
      <c r="C123" s="147"/>
      <c r="D123" s="147"/>
      <c r="E123" s="148" t="s">
        <v>146</v>
      </c>
      <c r="F123" s="208" t="s">
        <v>698</v>
      </c>
      <c r="G123" s="209"/>
      <c r="H123" s="209"/>
      <c r="I123" s="209"/>
      <c r="J123" s="147"/>
      <c r="K123" s="149">
        <v>8.1389999999999993</v>
      </c>
      <c r="L123" s="147"/>
      <c r="M123" s="147"/>
      <c r="N123" s="147"/>
      <c r="O123" s="147"/>
      <c r="P123" s="147"/>
      <c r="Q123" s="147"/>
      <c r="R123" s="150"/>
      <c r="T123" s="151"/>
      <c r="U123" s="147"/>
      <c r="V123" s="147"/>
      <c r="W123" s="147"/>
      <c r="X123" s="147"/>
      <c r="Y123" s="147"/>
      <c r="Z123" s="147"/>
      <c r="AA123" s="152"/>
      <c r="AT123" s="153" t="s">
        <v>143</v>
      </c>
      <c r="AU123" s="153" t="s">
        <v>20</v>
      </c>
      <c r="AV123" s="10" t="s">
        <v>105</v>
      </c>
      <c r="AW123" s="10" t="s">
        <v>32</v>
      </c>
      <c r="AX123" s="10" t="s">
        <v>74</v>
      </c>
      <c r="AY123" s="153" t="s">
        <v>136</v>
      </c>
    </row>
    <row r="124" spans="2:65" s="9" customFormat="1" ht="22.5" customHeight="1" x14ac:dyDescent="0.3">
      <c r="B124" s="138"/>
      <c r="C124" s="139"/>
      <c r="D124" s="139"/>
      <c r="E124" s="140" t="s">
        <v>3</v>
      </c>
      <c r="F124" s="215" t="s">
        <v>699</v>
      </c>
      <c r="G124" s="214"/>
      <c r="H124" s="214"/>
      <c r="I124" s="214"/>
      <c r="J124" s="139"/>
      <c r="K124" s="141" t="s">
        <v>3</v>
      </c>
      <c r="L124" s="139"/>
      <c r="M124" s="139"/>
      <c r="N124" s="139"/>
      <c r="O124" s="139"/>
      <c r="P124" s="139"/>
      <c r="Q124" s="139"/>
      <c r="R124" s="142"/>
      <c r="T124" s="143"/>
      <c r="U124" s="139"/>
      <c r="V124" s="139"/>
      <c r="W124" s="139"/>
      <c r="X124" s="139"/>
      <c r="Y124" s="139"/>
      <c r="Z124" s="139"/>
      <c r="AA124" s="144"/>
      <c r="AT124" s="145" t="s">
        <v>143</v>
      </c>
      <c r="AU124" s="145" t="s">
        <v>20</v>
      </c>
      <c r="AV124" s="9" t="s">
        <v>20</v>
      </c>
      <c r="AW124" s="9" t="s">
        <v>32</v>
      </c>
      <c r="AX124" s="9" t="s">
        <v>74</v>
      </c>
      <c r="AY124" s="145" t="s">
        <v>136</v>
      </c>
    </row>
    <row r="125" spans="2:65" s="9" customFormat="1" ht="22.5" customHeight="1" x14ac:dyDescent="0.3">
      <c r="B125" s="138"/>
      <c r="C125" s="139"/>
      <c r="D125" s="139"/>
      <c r="E125" s="140" t="s">
        <v>3</v>
      </c>
      <c r="F125" s="215" t="s">
        <v>700</v>
      </c>
      <c r="G125" s="214"/>
      <c r="H125" s="214"/>
      <c r="I125" s="214"/>
      <c r="J125" s="139"/>
      <c r="K125" s="141" t="s">
        <v>3</v>
      </c>
      <c r="L125" s="139"/>
      <c r="M125" s="139"/>
      <c r="N125" s="139"/>
      <c r="O125" s="139"/>
      <c r="P125" s="139"/>
      <c r="Q125" s="139"/>
      <c r="R125" s="142"/>
      <c r="T125" s="143"/>
      <c r="U125" s="139"/>
      <c r="V125" s="139"/>
      <c r="W125" s="139"/>
      <c r="X125" s="139"/>
      <c r="Y125" s="139"/>
      <c r="Z125" s="139"/>
      <c r="AA125" s="144"/>
      <c r="AT125" s="145" t="s">
        <v>143</v>
      </c>
      <c r="AU125" s="145" t="s">
        <v>20</v>
      </c>
      <c r="AV125" s="9" t="s">
        <v>20</v>
      </c>
      <c r="AW125" s="9" t="s">
        <v>32</v>
      </c>
      <c r="AX125" s="9" t="s">
        <v>74</v>
      </c>
      <c r="AY125" s="145" t="s">
        <v>136</v>
      </c>
    </row>
    <row r="126" spans="2:65" s="10" customFormat="1" ht="22.5" customHeight="1" x14ac:dyDescent="0.3">
      <c r="B126" s="146"/>
      <c r="C126" s="147"/>
      <c r="D126" s="147"/>
      <c r="E126" s="148" t="s">
        <v>362</v>
      </c>
      <c r="F126" s="208" t="s">
        <v>701</v>
      </c>
      <c r="G126" s="209"/>
      <c r="H126" s="209"/>
      <c r="I126" s="209"/>
      <c r="J126" s="147"/>
      <c r="K126" s="149">
        <v>11.756</v>
      </c>
      <c r="L126" s="147"/>
      <c r="M126" s="147"/>
      <c r="N126" s="147"/>
      <c r="O126" s="147"/>
      <c r="P126" s="147"/>
      <c r="Q126" s="147"/>
      <c r="R126" s="150"/>
      <c r="T126" s="151"/>
      <c r="U126" s="147"/>
      <c r="V126" s="147"/>
      <c r="W126" s="147"/>
      <c r="X126" s="147"/>
      <c r="Y126" s="147"/>
      <c r="Z126" s="147"/>
      <c r="AA126" s="152"/>
      <c r="AT126" s="153" t="s">
        <v>143</v>
      </c>
      <c r="AU126" s="153" t="s">
        <v>20</v>
      </c>
      <c r="AV126" s="10" t="s">
        <v>105</v>
      </c>
      <c r="AW126" s="10" t="s">
        <v>32</v>
      </c>
      <c r="AX126" s="10" t="s">
        <v>20</v>
      </c>
      <c r="AY126" s="153" t="s">
        <v>136</v>
      </c>
    </row>
    <row r="127" spans="2:65" s="1" customFormat="1" ht="22.5" customHeight="1" x14ac:dyDescent="0.3">
      <c r="B127" s="128"/>
      <c r="C127" s="129" t="s">
        <v>105</v>
      </c>
      <c r="D127" s="129" t="s">
        <v>137</v>
      </c>
      <c r="E127" s="130" t="s">
        <v>702</v>
      </c>
      <c r="F127" s="210" t="s">
        <v>703</v>
      </c>
      <c r="G127" s="211"/>
      <c r="H127" s="211"/>
      <c r="I127" s="211"/>
      <c r="J127" s="131" t="s">
        <v>150</v>
      </c>
      <c r="K127" s="132">
        <v>380.59500000000003</v>
      </c>
      <c r="L127" s="212">
        <v>0</v>
      </c>
      <c r="M127" s="211"/>
      <c r="N127" s="212">
        <f>ROUND(L127*K127,2)</f>
        <v>0</v>
      </c>
      <c r="O127" s="211"/>
      <c r="P127" s="211"/>
      <c r="Q127" s="211"/>
      <c r="R127" s="133"/>
      <c r="T127" s="134" t="s">
        <v>3</v>
      </c>
      <c r="U127" s="37" t="s">
        <v>39</v>
      </c>
      <c r="V127" s="135">
        <v>0</v>
      </c>
      <c r="W127" s="135">
        <f>V127*K127</f>
        <v>0</v>
      </c>
      <c r="X127" s="135">
        <v>0</v>
      </c>
      <c r="Y127" s="135">
        <f>X127*K127</f>
        <v>0</v>
      </c>
      <c r="Z127" s="135">
        <v>0</v>
      </c>
      <c r="AA127" s="136">
        <f>Z127*K127</f>
        <v>0</v>
      </c>
      <c r="AR127" s="14" t="s">
        <v>135</v>
      </c>
      <c r="AT127" s="14" t="s">
        <v>137</v>
      </c>
      <c r="AU127" s="14" t="s">
        <v>20</v>
      </c>
      <c r="AY127" s="14" t="s">
        <v>136</v>
      </c>
      <c r="BE127" s="137">
        <f>IF(U127="základní",N127,0)</f>
        <v>0</v>
      </c>
      <c r="BF127" s="137">
        <f>IF(U127="snížená",N127,0)</f>
        <v>0</v>
      </c>
      <c r="BG127" s="137">
        <f>IF(U127="zákl. přenesená",N127,0)</f>
        <v>0</v>
      </c>
      <c r="BH127" s="137">
        <f>IF(U127="sníž. přenesená",N127,0)</f>
        <v>0</v>
      </c>
      <c r="BI127" s="137">
        <f>IF(U127="nulová",N127,0)</f>
        <v>0</v>
      </c>
      <c r="BJ127" s="14" t="s">
        <v>20</v>
      </c>
      <c r="BK127" s="137">
        <f>ROUND(L127*K127,2)</f>
        <v>0</v>
      </c>
      <c r="BL127" s="14" t="s">
        <v>135</v>
      </c>
      <c r="BM127" s="14" t="s">
        <v>704</v>
      </c>
    </row>
    <row r="128" spans="2:65" s="9" customFormat="1" ht="31.5" customHeight="1" x14ac:dyDescent="0.3">
      <c r="B128" s="138"/>
      <c r="C128" s="139"/>
      <c r="D128" s="139"/>
      <c r="E128" s="140" t="s">
        <v>3</v>
      </c>
      <c r="F128" s="213" t="s">
        <v>705</v>
      </c>
      <c r="G128" s="214"/>
      <c r="H128" s="214"/>
      <c r="I128" s="214"/>
      <c r="J128" s="139"/>
      <c r="K128" s="141" t="s">
        <v>3</v>
      </c>
      <c r="L128" s="139"/>
      <c r="M128" s="139"/>
      <c r="N128" s="139"/>
      <c r="O128" s="139"/>
      <c r="P128" s="139"/>
      <c r="Q128" s="139"/>
      <c r="R128" s="142"/>
      <c r="T128" s="143"/>
      <c r="U128" s="139"/>
      <c r="V128" s="139"/>
      <c r="W128" s="139"/>
      <c r="X128" s="139"/>
      <c r="Y128" s="139"/>
      <c r="Z128" s="139"/>
      <c r="AA128" s="144"/>
      <c r="AT128" s="145" t="s">
        <v>143</v>
      </c>
      <c r="AU128" s="145" t="s">
        <v>20</v>
      </c>
      <c r="AV128" s="9" t="s">
        <v>20</v>
      </c>
      <c r="AW128" s="9" t="s">
        <v>32</v>
      </c>
      <c r="AX128" s="9" t="s">
        <v>74</v>
      </c>
      <c r="AY128" s="145" t="s">
        <v>136</v>
      </c>
    </row>
    <row r="129" spans="2:51" s="9" customFormat="1" ht="22.5" customHeight="1" x14ac:dyDescent="0.3">
      <c r="B129" s="138"/>
      <c r="C129" s="139"/>
      <c r="D129" s="139"/>
      <c r="E129" s="140" t="s">
        <v>3</v>
      </c>
      <c r="F129" s="215" t="s">
        <v>153</v>
      </c>
      <c r="G129" s="214"/>
      <c r="H129" s="214"/>
      <c r="I129" s="214"/>
      <c r="J129" s="139"/>
      <c r="K129" s="141" t="s">
        <v>3</v>
      </c>
      <c r="L129" s="139"/>
      <c r="M129" s="139"/>
      <c r="N129" s="139"/>
      <c r="O129" s="139"/>
      <c r="P129" s="139"/>
      <c r="Q129" s="139"/>
      <c r="R129" s="142"/>
      <c r="T129" s="143"/>
      <c r="U129" s="139"/>
      <c r="V129" s="139"/>
      <c r="W129" s="139"/>
      <c r="X129" s="139"/>
      <c r="Y129" s="139"/>
      <c r="Z129" s="139"/>
      <c r="AA129" s="144"/>
      <c r="AT129" s="145" t="s">
        <v>143</v>
      </c>
      <c r="AU129" s="145" t="s">
        <v>20</v>
      </c>
      <c r="AV129" s="9" t="s">
        <v>20</v>
      </c>
      <c r="AW129" s="9" t="s">
        <v>32</v>
      </c>
      <c r="AX129" s="9" t="s">
        <v>74</v>
      </c>
      <c r="AY129" s="145" t="s">
        <v>136</v>
      </c>
    </row>
    <row r="130" spans="2:51" s="9" customFormat="1" ht="22.5" customHeight="1" x14ac:dyDescent="0.3">
      <c r="B130" s="138"/>
      <c r="C130" s="139"/>
      <c r="D130" s="139"/>
      <c r="E130" s="140" t="s">
        <v>3</v>
      </c>
      <c r="F130" s="215" t="s">
        <v>706</v>
      </c>
      <c r="G130" s="214"/>
      <c r="H130" s="214"/>
      <c r="I130" s="214"/>
      <c r="J130" s="139"/>
      <c r="K130" s="141" t="s">
        <v>3</v>
      </c>
      <c r="L130" s="139"/>
      <c r="M130" s="139"/>
      <c r="N130" s="139"/>
      <c r="O130" s="139"/>
      <c r="P130" s="139"/>
      <c r="Q130" s="139"/>
      <c r="R130" s="142"/>
      <c r="T130" s="143"/>
      <c r="U130" s="139"/>
      <c r="V130" s="139"/>
      <c r="W130" s="139"/>
      <c r="X130" s="139"/>
      <c r="Y130" s="139"/>
      <c r="Z130" s="139"/>
      <c r="AA130" s="144"/>
      <c r="AT130" s="145" t="s">
        <v>143</v>
      </c>
      <c r="AU130" s="145" t="s">
        <v>20</v>
      </c>
      <c r="AV130" s="9" t="s">
        <v>20</v>
      </c>
      <c r="AW130" s="9" t="s">
        <v>32</v>
      </c>
      <c r="AX130" s="9" t="s">
        <v>74</v>
      </c>
      <c r="AY130" s="145" t="s">
        <v>136</v>
      </c>
    </row>
    <row r="131" spans="2:51" s="9" customFormat="1" ht="22.5" customHeight="1" x14ac:dyDescent="0.3">
      <c r="B131" s="138"/>
      <c r="C131" s="139"/>
      <c r="D131" s="139"/>
      <c r="E131" s="140" t="s">
        <v>3</v>
      </c>
      <c r="F131" s="215" t="s">
        <v>707</v>
      </c>
      <c r="G131" s="214"/>
      <c r="H131" s="214"/>
      <c r="I131" s="214"/>
      <c r="J131" s="139"/>
      <c r="K131" s="141" t="s">
        <v>3</v>
      </c>
      <c r="L131" s="139"/>
      <c r="M131" s="139"/>
      <c r="N131" s="139"/>
      <c r="O131" s="139"/>
      <c r="P131" s="139"/>
      <c r="Q131" s="139"/>
      <c r="R131" s="142"/>
      <c r="T131" s="143"/>
      <c r="U131" s="139"/>
      <c r="V131" s="139"/>
      <c r="W131" s="139"/>
      <c r="X131" s="139"/>
      <c r="Y131" s="139"/>
      <c r="Z131" s="139"/>
      <c r="AA131" s="144"/>
      <c r="AT131" s="145" t="s">
        <v>143</v>
      </c>
      <c r="AU131" s="145" t="s">
        <v>20</v>
      </c>
      <c r="AV131" s="9" t="s">
        <v>20</v>
      </c>
      <c r="AW131" s="9" t="s">
        <v>32</v>
      </c>
      <c r="AX131" s="9" t="s">
        <v>74</v>
      </c>
      <c r="AY131" s="145" t="s">
        <v>136</v>
      </c>
    </row>
    <row r="132" spans="2:51" s="9" customFormat="1" ht="22.5" customHeight="1" x14ac:dyDescent="0.3">
      <c r="B132" s="138"/>
      <c r="C132" s="139"/>
      <c r="D132" s="139"/>
      <c r="E132" s="140" t="s">
        <v>3</v>
      </c>
      <c r="F132" s="215" t="s">
        <v>708</v>
      </c>
      <c r="G132" s="214"/>
      <c r="H132" s="214"/>
      <c r="I132" s="214"/>
      <c r="J132" s="139"/>
      <c r="K132" s="141" t="s">
        <v>3</v>
      </c>
      <c r="L132" s="139"/>
      <c r="M132" s="139"/>
      <c r="N132" s="139"/>
      <c r="O132" s="139"/>
      <c r="P132" s="139"/>
      <c r="Q132" s="139"/>
      <c r="R132" s="142"/>
      <c r="T132" s="143"/>
      <c r="U132" s="139"/>
      <c r="V132" s="139"/>
      <c r="W132" s="139"/>
      <c r="X132" s="139"/>
      <c r="Y132" s="139"/>
      <c r="Z132" s="139"/>
      <c r="AA132" s="144"/>
      <c r="AT132" s="145" t="s">
        <v>143</v>
      </c>
      <c r="AU132" s="145" t="s">
        <v>20</v>
      </c>
      <c r="AV132" s="9" t="s">
        <v>20</v>
      </c>
      <c r="AW132" s="9" t="s">
        <v>32</v>
      </c>
      <c r="AX132" s="9" t="s">
        <v>74</v>
      </c>
      <c r="AY132" s="145" t="s">
        <v>136</v>
      </c>
    </row>
    <row r="133" spans="2:51" s="10" customFormat="1" ht="22.5" customHeight="1" x14ac:dyDescent="0.3">
      <c r="B133" s="146"/>
      <c r="C133" s="147"/>
      <c r="D133" s="147"/>
      <c r="E133" s="148" t="s">
        <v>156</v>
      </c>
      <c r="F133" s="208" t="s">
        <v>709</v>
      </c>
      <c r="G133" s="209"/>
      <c r="H133" s="209"/>
      <c r="I133" s="209"/>
      <c r="J133" s="147"/>
      <c r="K133" s="149">
        <v>13.16</v>
      </c>
      <c r="L133" s="147"/>
      <c r="M133" s="147"/>
      <c r="N133" s="147"/>
      <c r="O133" s="147"/>
      <c r="P133" s="147"/>
      <c r="Q133" s="147"/>
      <c r="R133" s="150"/>
      <c r="T133" s="151"/>
      <c r="U133" s="147"/>
      <c r="V133" s="147"/>
      <c r="W133" s="147"/>
      <c r="X133" s="147"/>
      <c r="Y133" s="147"/>
      <c r="Z133" s="147"/>
      <c r="AA133" s="152"/>
      <c r="AT133" s="153" t="s">
        <v>143</v>
      </c>
      <c r="AU133" s="153" t="s">
        <v>20</v>
      </c>
      <c r="AV133" s="10" t="s">
        <v>105</v>
      </c>
      <c r="AW133" s="10" t="s">
        <v>32</v>
      </c>
      <c r="AX133" s="10" t="s">
        <v>74</v>
      </c>
      <c r="AY133" s="153" t="s">
        <v>136</v>
      </c>
    </row>
    <row r="134" spans="2:51" s="9" customFormat="1" ht="22.5" customHeight="1" x14ac:dyDescent="0.3">
      <c r="B134" s="138"/>
      <c r="C134" s="139"/>
      <c r="D134" s="139"/>
      <c r="E134" s="140" t="s">
        <v>3</v>
      </c>
      <c r="F134" s="215" t="s">
        <v>710</v>
      </c>
      <c r="G134" s="214"/>
      <c r="H134" s="214"/>
      <c r="I134" s="214"/>
      <c r="J134" s="139"/>
      <c r="K134" s="141" t="s">
        <v>3</v>
      </c>
      <c r="L134" s="139"/>
      <c r="M134" s="139"/>
      <c r="N134" s="139"/>
      <c r="O134" s="139"/>
      <c r="P134" s="139"/>
      <c r="Q134" s="139"/>
      <c r="R134" s="142"/>
      <c r="T134" s="143"/>
      <c r="U134" s="139"/>
      <c r="V134" s="139"/>
      <c r="W134" s="139"/>
      <c r="X134" s="139"/>
      <c r="Y134" s="139"/>
      <c r="Z134" s="139"/>
      <c r="AA134" s="144"/>
      <c r="AT134" s="145" t="s">
        <v>143</v>
      </c>
      <c r="AU134" s="145" t="s">
        <v>20</v>
      </c>
      <c r="AV134" s="9" t="s">
        <v>20</v>
      </c>
      <c r="AW134" s="9" t="s">
        <v>32</v>
      </c>
      <c r="AX134" s="9" t="s">
        <v>74</v>
      </c>
      <c r="AY134" s="145" t="s">
        <v>136</v>
      </c>
    </row>
    <row r="135" spans="2:51" s="10" customFormat="1" ht="22.5" customHeight="1" x14ac:dyDescent="0.3">
      <c r="B135" s="146"/>
      <c r="C135" s="147"/>
      <c r="D135" s="147"/>
      <c r="E135" s="148" t="s">
        <v>159</v>
      </c>
      <c r="F135" s="208" t="s">
        <v>711</v>
      </c>
      <c r="G135" s="209"/>
      <c r="H135" s="209"/>
      <c r="I135" s="209"/>
      <c r="J135" s="147"/>
      <c r="K135" s="149">
        <v>5.04</v>
      </c>
      <c r="L135" s="147"/>
      <c r="M135" s="147"/>
      <c r="N135" s="147"/>
      <c r="O135" s="147"/>
      <c r="P135" s="147"/>
      <c r="Q135" s="147"/>
      <c r="R135" s="150"/>
      <c r="T135" s="151"/>
      <c r="U135" s="147"/>
      <c r="V135" s="147"/>
      <c r="W135" s="147"/>
      <c r="X135" s="147"/>
      <c r="Y135" s="147"/>
      <c r="Z135" s="147"/>
      <c r="AA135" s="152"/>
      <c r="AT135" s="153" t="s">
        <v>143</v>
      </c>
      <c r="AU135" s="153" t="s">
        <v>20</v>
      </c>
      <c r="AV135" s="10" t="s">
        <v>105</v>
      </c>
      <c r="AW135" s="10" t="s">
        <v>32</v>
      </c>
      <c r="AX135" s="10" t="s">
        <v>74</v>
      </c>
      <c r="AY135" s="153" t="s">
        <v>136</v>
      </c>
    </row>
    <row r="136" spans="2:51" s="9" customFormat="1" ht="22.5" customHeight="1" x14ac:dyDescent="0.3">
      <c r="B136" s="138"/>
      <c r="C136" s="139"/>
      <c r="D136" s="139"/>
      <c r="E136" s="140" t="s">
        <v>3</v>
      </c>
      <c r="F136" s="215" t="s">
        <v>712</v>
      </c>
      <c r="G136" s="214"/>
      <c r="H136" s="214"/>
      <c r="I136" s="214"/>
      <c r="J136" s="139"/>
      <c r="K136" s="141" t="s">
        <v>3</v>
      </c>
      <c r="L136" s="139"/>
      <c r="M136" s="139"/>
      <c r="N136" s="139"/>
      <c r="O136" s="139"/>
      <c r="P136" s="139"/>
      <c r="Q136" s="139"/>
      <c r="R136" s="142"/>
      <c r="T136" s="143"/>
      <c r="U136" s="139"/>
      <c r="V136" s="139"/>
      <c r="W136" s="139"/>
      <c r="X136" s="139"/>
      <c r="Y136" s="139"/>
      <c r="Z136" s="139"/>
      <c r="AA136" s="144"/>
      <c r="AT136" s="145" t="s">
        <v>143</v>
      </c>
      <c r="AU136" s="145" t="s">
        <v>20</v>
      </c>
      <c r="AV136" s="9" t="s">
        <v>20</v>
      </c>
      <c r="AW136" s="9" t="s">
        <v>32</v>
      </c>
      <c r="AX136" s="9" t="s">
        <v>74</v>
      </c>
      <c r="AY136" s="145" t="s">
        <v>136</v>
      </c>
    </row>
    <row r="137" spans="2:51" s="10" customFormat="1" ht="22.5" customHeight="1" x14ac:dyDescent="0.3">
      <c r="B137" s="146"/>
      <c r="C137" s="147"/>
      <c r="D137" s="147"/>
      <c r="E137" s="148" t="s">
        <v>161</v>
      </c>
      <c r="F137" s="208" t="s">
        <v>713</v>
      </c>
      <c r="G137" s="209"/>
      <c r="H137" s="209"/>
      <c r="I137" s="209"/>
      <c r="J137" s="147"/>
      <c r="K137" s="149">
        <v>5.6</v>
      </c>
      <c r="L137" s="147"/>
      <c r="M137" s="147"/>
      <c r="N137" s="147"/>
      <c r="O137" s="147"/>
      <c r="P137" s="147"/>
      <c r="Q137" s="147"/>
      <c r="R137" s="150"/>
      <c r="T137" s="151"/>
      <c r="U137" s="147"/>
      <c r="V137" s="147"/>
      <c r="W137" s="147"/>
      <c r="X137" s="147"/>
      <c r="Y137" s="147"/>
      <c r="Z137" s="147"/>
      <c r="AA137" s="152"/>
      <c r="AT137" s="153" t="s">
        <v>143</v>
      </c>
      <c r="AU137" s="153" t="s">
        <v>20</v>
      </c>
      <c r="AV137" s="10" t="s">
        <v>105</v>
      </c>
      <c r="AW137" s="10" t="s">
        <v>32</v>
      </c>
      <c r="AX137" s="10" t="s">
        <v>74</v>
      </c>
      <c r="AY137" s="153" t="s">
        <v>136</v>
      </c>
    </row>
    <row r="138" spans="2:51" s="9" customFormat="1" ht="22.5" customHeight="1" x14ac:dyDescent="0.3">
      <c r="B138" s="138"/>
      <c r="C138" s="139"/>
      <c r="D138" s="139"/>
      <c r="E138" s="140" t="s">
        <v>3</v>
      </c>
      <c r="F138" s="215" t="s">
        <v>714</v>
      </c>
      <c r="G138" s="214"/>
      <c r="H138" s="214"/>
      <c r="I138" s="214"/>
      <c r="J138" s="139"/>
      <c r="K138" s="141" t="s">
        <v>3</v>
      </c>
      <c r="L138" s="139"/>
      <c r="M138" s="139"/>
      <c r="N138" s="139"/>
      <c r="O138" s="139"/>
      <c r="P138" s="139"/>
      <c r="Q138" s="139"/>
      <c r="R138" s="142"/>
      <c r="T138" s="143"/>
      <c r="U138" s="139"/>
      <c r="V138" s="139"/>
      <c r="W138" s="139"/>
      <c r="X138" s="139"/>
      <c r="Y138" s="139"/>
      <c r="Z138" s="139"/>
      <c r="AA138" s="144"/>
      <c r="AT138" s="145" t="s">
        <v>143</v>
      </c>
      <c r="AU138" s="145" t="s">
        <v>20</v>
      </c>
      <c r="AV138" s="9" t="s">
        <v>20</v>
      </c>
      <c r="AW138" s="9" t="s">
        <v>32</v>
      </c>
      <c r="AX138" s="9" t="s">
        <v>74</v>
      </c>
      <c r="AY138" s="145" t="s">
        <v>136</v>
      </c>
    </row>
    <row r="139" spans="2:51" s="10" customFormat="1" ht="22.5" customHeight="1" x14ac:dyDescent="0.3">
      <c r="B139" s="146"/>
      <c r="C139" s="147"/>
      <c r="D139" s="147"/>
      <c r="E139" s="148" t="s">
        <v>377</v>
      </c>
      <c r="F139" s="208" t="s">
        <v>715</v>
      </c>
      <c r="G139" s="209"/>
      <c r="H139" s="209"/>
      <c r="I139" s="209"/>
      <c r="J139" s="147"/>
      <c r="K139" s="149">
        <v>4.2</v>
      </c>
      <c r="L139" s="147"/>
      <c r="M139" s="147"/>
      <c r="N139" s="147"/>
      <c r="O139" s="147"/>
      <c r="P139" s="147"/>
      <c r="Q139" s="147"/>
      <c r="R139" s="150"/>
      <c r="T139" s="151"/>
      <c r="U139" s="147"/>
      <c r="V139" s="147"/>
      <c r="W139" s="147"/>
      <c r="X139" s="147"/>
      <c r="Y139" s="147"/>
      <c r="Z139" s="147"/>
      <c r="AA139" s="152"/>
      <c r="AT139" s="153" t="s">
        <v>143</v>
      </c>
      <c r="AU139" s="153" t="s">
        <v>20</v>
      </c>
      <c r="AV139" s="10" t="s">
        <v>105</v>
      </c>
      <c r="AW139" s="10" t="s">
        <v>32</v>
      </c>
      <c r="AX139" s="10" t="s">
        <v>74</v>
      </c>
      <c r="AY139" s="153" t="s">
        <v>136</v>
      </c>
    </row>
    <row r="140" spans="2:51" s="9" customFormat="1" ht="22.5" customHeight="1" x14ac:dyDescent="0.3">
      <c r="B140" s="138"/>
      <c r="C140" s="139"/>
      <c r="D140" s="139"/>
      <c r="E140" s="140" t="s">
        <v>3</v>
      </c>
      <c r="F140" s="215" t="s">
        <v>716</v>
      </c>
      <c r="G140" s="214"/>
      <c r="H140" s="214"/>
      <c r="I140" s="214"/>
      <c r="J140" s="139"/>
      <c r="K140" s="141" t="s">
        <v>3</v>
      </c>
      <c r="L140" s="139"/>
      <c r="M140" s="139"/>
      <c r="N140" s="139"/>
      <c r="O140" s="139"/>
      <c r="P140" s="139"/>
      <c r="Q140" s="139"/>
      <c r="R140" s="142"/>
      <c r="T140" s="143"/>
      <c r="U140" s="139"/>
      <c r="V140" s="139"/>
      <c r="W140" s="139"/>
      <c r="X140" s="139"/>
      <c r="Y140" s="139"/>
      <c r="Z140" s="139"/>
      <c r="AA140" s="144"/>
      <c r="AT140" s="145" t="s">
        <v>143</v>
      </c>
      <c r="AU140" s="145" t="s">
        <v>20</v>
      </c>
      <c r="AV140" s="9" t="s">
        <v>20</v>
      </c>
      <c r="AW140" s="9" t="s">
        <v>32</v>
      </c>
      <c r="AX140" s="9" t="s">
        <v>74</v>
      </c>
      <c r="AY140" s="145" t="s">
        <v>136</v>
      </c>
    </row>
    <row r="141" spans="2:51" s="10" customFormat="1" ht="22.5" customHeight="1" x14ac:dyDescent="0.3">
      <c r="B141" s="146"/>
      <c r="C141" s="147"/>
      <c r="D141" s="147"/>
      <c r="E141" s="148" t="s">
        <v>379</v>
      </c>
      <c r="F141" s="208" t="s">
        <v>717</v>
      </c>
      <c r="G141" s="209"/>
      <c r="H141" s="209"/>
      <c r="I141" s="209"/>
      <c r="J141" s="147"/>
      <c r="K141" s="149">
        <v>14</v>
      </c>
      <c r="L141" s="147"/>
      <c r="M141" s="147"/>
      <c r="N141" s="147"/>
      <c r="O141" s="147"/>
      <c r="P141" s="147"/>
      <c r="Q141" s="147"/>
      <c r="R141" s="150"/>
      <c r="T141" s="151"/>
      <c r="U141" s="147"/>
      <c r="V141" s="147"/>
      <c r="W141" s="147"/>
      <c r="X141" s="147"/>
      <c r="Y141" s="147"/>
      <c r="Z141" s="147"/>
      <c r="AA141" s="152"/>
      <c r="AT141" s="153" t="s">
        <v>143</v>
      </c>
      <c r="AU141" s="153" t="s">
        <v>20</v>
      </c>
      <c r="AV141" s="10" t="s">
        <v>105</v>
      </c>
      <c r="AW141" s="10" t="s">
        <v>32</v>
      </c>
      <c r="AX141" s="10" t="s">
        <v>74</v>
      </c>
      <c r="AY141" s="153" t="s">
        <v>136</v>
      </c>
    </row>
    <row r="142" spans="2:51" s="9" customFormat="1" ht="22.5" customHeight="1" x14ac:dyDescent="0.3">
      <c r="B142" s="138"/>
      <c r="C142" s="139"/>
      <c r="D142" s="139"/>
      <c r="E142" s="140" t="s">
        <v>3</v>
      </c>
      <c r="F142" s="215" t="s">
        <v>718</v>
      </c>
      <c r="G142" s="214"/>
      <c r="H142" s="214"/>
      <c r="I142" s="214"/>
      <c r="J142" s="139"/>
      <c r="K142" s="141" t="s">
        <v>3</v>
      </c>
      <c r="L142" s="139"/>
      <c r="M142" s="139"/>
      <c r="N142" s="139"/>
      <c r="O142" s="139"/>
      <c r="P142" s="139"/>
      <c r="Q142" s="139"/>
      <c r="R142" s="142"/>
      <c r="T142" s="143"/>
      <c r="U142" s="139"/>
      <c r="V142" s="139"/>
      <c r="W142" s="139"/>
      <c r="X142" s="139"/>
      <c r="Y142" s="139"/>
      <c r="Z142" s="139"/>
      <c r="AA142" s="144"/>
      <c r="AT142" s="145" t="s">
        <v>143</v>
      </c>
      <c r="AU142" s="145" t="s">
        <v>20</v>
      </c>
      <c r="AV142" s="9" t="s">
        <v>20</v>
      </c>
      <c r="AW142" s="9" t="s">
        <v>32</v>
      </c>
      <c r="AX142" s="9" t="s">
        <v>74</v>
      </c>
      <c r="AY142" s="145" t="s">
        <v>136</v>
      </c>
    </row>
    <row r="143" spans="2:51" s="10" customFormat="1" ht="22.5" customHeight="1" x14ac:dyDescent="0.3">
      <c r="B143" s="146"/>
      <c r="C143" s="147"/>
      <c r="D143" s="147"/>
      <c r="E143" s="148" t="s">
        <v>719</v>
      </c>
      <c r="F143" s="208" t="s">
        <v>720</v>
      </c>
      <c r="G143" s="209"/>
      <c r="H143" s="209"/>
      <c r="I143" s="209"/>
      <c r="J143" s="147"/>
      <c r="K143" s="149">
        <v>7</v>
      </c>
      <c r="L143" s="147"/>
      <c r="M143" s="147"/>
      <c r="N143" s="147"/>
      <c r="O143" s="147"/>
      <c r="P143" s="147"/>
      <c r="Q143" s="147"/>
      <c r="R143" s="150"/>
      <c r="T143" s="151"/>
      <c r="U143" s="147"/>
      <c r="V143" s="147"/>
      <c r="W143" s="147"/>
      <c r="X143" s="147"/>
      <c r="Y143" s="147"/>
      <c r="Z143" s="147"/>
      <c r="AA143" s="152"/>
      <c r="AT143" s="153" t="s">
        <v>143</v>
      </c>
      <c r="AU143" s="153" t="s">
        <v>20</v>
      </c>
      <c r="AV143" s="10" t="s">
        <v>105</v>
      </c>
      <c r="AW143" s="10" t="s">
        <v>32</v>
      </c>
      <c r="AX143" s="10" t="s">
        <v>74</v>
      </c>
      <c r="AY143" s="153" t="s">
        <v>136</v>
      </c>
    </row>
    <row r="144" spans="2:51" s="9" customFormat="1" ht="22.5" customHeight="1" x14ac:dyDescent="0.3">
      <c r="B144" s="138"/>
      <c r="C144" s="139"/>
      <c r="D144" s="139"/>
      <c r="E144" s="140" t="s">
        <v>3</v>
      </c>
      <c r="F144" s="215" t="s">
        <v>721</v>
      </c>
      <c r="G144" s="214"/>
      <c r="H144" s="214"/>
      <c r="I144" s="214"/>
      <c r="J144" s="139"/>
      <c r="K144" s="141" t="s">
        <v>3</v>
      </c>
      <c r="L144" s="139"/>
      <c r="M144" s="139"/>
      <c r="N144" s="139"/>
      <c r="O144" s="139"/>
      <c r="P144" s="139"/>
      <c r="Q144" s="139"/>
      <c r="R144" s="142"/>
      <c r="T144" s="143"/>
      <c r="U144" s="139"/>
      <c r="V144" s="139"/>
      <c r="W144" s="139"/>
      <c r="X144" s="139"/>
      <c r="Y144" s="139"/>
      <c r="Z144" s="139"/>
      <c r="AA144" s="144"/>
      <c r="AT144" s="145" t="s">
        <v>143</v>
      </c>
      <c r="AU144" s="145" t="s">
        <v>20</v>
      </c>
      <c r="AV144" s="9" t="s">
        <v>20</v>
      </c>
      <c r="AW144" s="9" t="s">
        <v>32</v>
      </c>
      <c r="AX144" s="9" t="s">
        <v>74</v>
      </c>
      <c r="AY144" s="145" t="s">
        <v>136</v>
      </c>
    </row>
    <row r="145" spans="2:51" s="10" customFormat="1" ht="22.5" customHeight="1" x14ac:dyDescent="0.3">
      <c r="B145" s="146"/>
      <c r="C145" s="147"/>
      <c r="D145" s="147"/>
      <c r="E145" s="148" t="s">
        <v>722</v>
      </c>
      <c r="F145" s="208" t="s">
        <v>723</v>
      </c>
      <c r="G145" s="209"/>
      <c r="H145" s="209"/>
      <c r="I145" s="209"/>
      <c r="J145" s="147"/>
      <c r="K145" s="149">
        <v>13.44</v>
      </c>
      <c r="L145" s="147"/>
      <c r="M145" s="147"/>
      <c r="N145" s="147"/>
      <c r="O145" s="147"/>
      <c r="P145" s="147"/>
      <c r="Q145" s="147"/>
      <c r="R145" s="150"/>
      <c r="T145" s="151"/>
      <c r="U145" s="147"/>
      <c r="V145" s="147"/>
      <c r="W145" s="147"/>
      <c r="X145" s="147"/>
      <c r="Y145" s="147"/>
      <c r="Z145" s="147"/>
      <c r="AA145" s="152"/>
      <c r="AT145" s="153" t="s">
        <v>143</v>
      </c>
      <c r="AU145" s="153" t="s">
        <v>20</v>
      </c>
      <c r="AV145" s="10" t="s">
        <v>105</v>
      </c>
      <c r="AW145" s="10" t="s">
        <v>32</v>
      </c>
      <c r="AX145" s="10" t="s">
        <v>74</v>
      </c>
      <c r="AY145" s="153" t="s">
        <v>136</v>
      </c>
    </row>
    <row r="146" spans="2:51" s="9" customFormat="1" ht="22.5" customHeight="1" x14ac:dyDescent="0.3">
      <c r="B146" s="138"/>
      <c r="C146" s="139"/>
      <c r="D146" s="139"/>
      <c r="E146" s="140" t="s">
        <v>3</v>
      </c>
      <c r="F146" s="215" t="s">
        <v>724</v>
      </c>
      <c r="G146" s="214"/>
      <c r="H146" s="214"/>
      <c r="I146" s="214"/>
      <c r="J146" s="139"/>
      <c r="K146" s="141" t="s">
        <v>3</v>
      </c>
      <c r="L146" s="139"/>
      <c r="M146" s="139"/>
      <c r="N146" s="139"/>
      <c r="O146" s="139"/>
      <c r="P146" s="139"/>
      <c r="Q146" s="139"/>
      <c r="R146" s="142"/>
      <c r="T146" s="143"/>
      <c r="U146" s="139"/>
      <c r="V146" s="139"/>
      <c r="W146" s="139"/>
      <c r="X146" s="139"/>
      <c r="Y146" s="139"/>
      <c r="Z146" s="139"/>
      <c r="AA146" s="144"/>
      <c r="AT146" s="145" t="s">
        <v>143</v>
      </c>
      <c r="AU146" s="145" t="s">
        <v>20</v>
      </c>
      <c r="AV146" s="9" t="s">
        <v>20</v>
      </c>
      <c r="AW146" s="9" t="s">
        <v>32</v>
      </c>
      <c r="AX146" s="9" t="s">
        <v>74</v>
      </c>
      <c r="AY146" s="145" t="s">
        <v>136</v>
      </c>
    </row>
    <row r="147" spans="2:51" s="10" customFormat="1" ht="22.5" customHeight="1" x14ac:dyDescent="0.3">
      <c r="B147" s="146"/>
      <c r="C147" s="147"/>
      <c r="D147" s="147"/>
      <c r="E147" s="148" t="s">
        <v>725</v>
      </c>
      <c r="F147" s="208" t="s">
        <v>726</v>
      </c>
      <c r="G147" s="209"/>
      <c r="H147" s="209"/>
      <c r="I147" s="209"/>
      <c r="J147" s="147"/>
      <c r="K147" s="149">
        <v>248.64</v>
      </c>
      <c r="L147" s="147"/>
      <c r="M147" s="147"/>
      <c r="N147" s="147"/>
      <c r="O147" s="147"/>
      <c r="P147" s="147"/>
      <c r="Q147" s="147"/>
      <c r="R147" s="150"/>
      <c r="T147" s="151"/>
      <c r="U147" s="147"/>
      <c r="V147" s="147"/>
      <c r="W147" s="147"/>
      <c r="X147" s="147"/>
      <c r="Y147" s="147"/>
      <c r="Z147" s="147"/>
      <c r="AA147" s="152"/>
      <c r="AT147" s="153" t="s">
        <v>143</v>
      </c>
      <c r="AU147" s="153" t="s">
        <v>20</v>
      </c>
      <c r="AV147" s="10" t="s">
        <v>105</v>
      </c>
      <c r="AW147" s="10" t="s">
        <v>32</v>
      </c>
      <c r="AX147" s="10" t="s">
        <v>74</v>
      </c>
      <c r="AY147" s="153" t="s">
        <v>136</v>
      </c>
    </row>
    <row r="148" spans="2:51" s="9" customFormat="1" ht="22.5" customHeight="1" x14ac:dyDescent="0.3">
      <c r="B148" s="138"/>
      <c r="C148" s="139"/>
      <c r="D148" s="139"/>
      <c r="E148" s="140" t="s">
        <v>3</v>
      </c>
      <c r="F148" s="215" t="s">
        <v>727</v>
      </c>
      <c r="G148" s="214"/>
      <c r="H148" s="214"/>
      <c r="I148" s="214"/>
      <c r="J148" s="139"/>
      <c r="K148" s="141" t="s">
        <v>3</v>
      </c>
      <c r="L148" s="139"/>
      <c r="M148" s="139"/>
      <c r="N148" s="139"/>
      <c r="O148" s="139"/>
      <c r="P148" s="139"/>
      <c r="Q148" s="139"/>
      <c r="R148" s="142"/>
      <c r="T148" s="143"/>
      <c r="U148" s="139"/>
      <c r="V148" s="139"/>
      <c r="W148" s="139"/>
      <c r="X148" s="139"/>
      <c r="Y148" s="139"/>
      <c r="Z148" s="139"/>
      <c r="AA148" s="144"/>
      <c r="AT148" s="145" t="s">
        <v>143</v>
      </c>
      <c r="AU148" s="145" t="s">
        <v>20</v>
      </c>
      <c r="AV148" s="9" t="s">
        <v>20</v>
      </c>
      <c r="AW148" s="9" t="s">
        <v>32</v>
      </c>
      <c r="AX148" s="9" t="s">
        <v>74</v>
      </c>
      <c r="AY148" s="145" t="s">
        <v>136</v>
      </c>
    </row>
    <row r="149" spans="2:51" s="10" customFormat="1" ht="22.5" customHeight="1" x14ac:dyDescent="0.3">
      <c r="B149" s="146"/>
      <c r="C149" s="147"/>
      <c r="D149" s="147"/>
      <c r="E149" s="148" t="s">
        <v>728</v>
      </c>
      <c r="F149" s="208" t="s">
        <v>729</v>
      </c>
      <c r="G149" s="209"/>
      <c r="H149" s="209"/>
      <c r="I149" s="209"/>
      <c r="J149" s="147"/>
      <c r="K149" s="149">
        <v>8.4</v>
      </c>
      <c r="L149" s="147"/>
      <c r="M149" s="147"/>
      <c r="N149" s="147"/>
      <c r="O149" s="147"/>
      <c r="P149" s="147"/>
      <c r="Q149" s="147"/>
      <c r="R149" s="150"/>
      <c r="T149" s="151"/>
      <c r="U149" s="147"/>
      <c r="V149" s="147"/>
      <c r="W149" s="147"/>
      <c r="X149" s="147"/>
      <c r="Y149" s="147"/>
      <c r="Z149" s="147"/>
      <c r="AA149" s="152"/>
      <c r="AT149" s="153" t="s">
        <v>143</v>
      </c>
      <c r="AU149" s="153" t="s">
        <v>20</v>
      </c>
      <c r="AV149" s="10" t="s">
        <v>105</v>
      </c>
      <c r="AW149" s="10" t="s">
        <v>32</v>
      </c>
      <c r="AX149" s="10" t="s">
        <v>74</v>
      </c>
      <c r="AY149" s="153" t="s">
        <v>136</v>
      </c>
    </row>
    <row r="150" spans="2:51" s="9" customFormat="1" ht="22.5" customHeight="1" x14ac:dyDescent="0.3">
      <c r="B150" s="138"/>
      <c r="C150" s="139"/>
      <c r="D150" s="139"/>
      <c r="E150" s="140" t="s">
        <v>3</v>
      </c>
      <c r="F150" s="215" t="s">
        <v>730</v>
      </c>
      <c r="G150" s="214"/>
      <c r="H150" s="214"/>
      <c r="I150" s="214"/>
      <c r="J150" s="139"/>
      <c r="K150" s="141" t="s">
        <v>3</v>
      </c>
      <c r="L150" s="139"/>
      <c r="M150" s="139"/>
      <c r="N150" s="139"/>
      <c r="O150" s="139"/>
      <c r="P150" s="139"/>
      <c r="Q150" s="139"/>
      <c r="R150" s="142"/>
      <c r="T150" s="143"/>
      <c r="U150" s="139"/>
      <c r="V150" s="139"/>
      <c r="W150" s="139"/>
      <c r="X150" s="139"/>
      <c r="Y150" s="139"/>
      <c r="Z150" s="139"/>
      <c r="AA150" s="144"/>
      <c r="AT150" s="145" t="s">
        <v>143</v>
      </c>
      <c r="AU150" s="145" t="s">
        <v>20</v>
      </c>
      <c r="AV150" s="9" t="s">
        <v>20</v>
      </c>
      <c r="AW150" s="9" t="s">
        <v>32</v>
      </c>
      <c r="AX150" s="9" t="s">
        <v>74</v>
      </c>
      <c r="AY150" s="145" t="s">
        <v>136</v>
      </c>
    </row>
    <row r="151" spans="2:51" s="10" customFormat="1" ht="22.5" customHeight="1" x14ac:dyDescent="0.3">
      <c r="B151" s="146"/>
      <c r="C151" s="147"/>
      <c r="D151" s="147"/>
      <c r="E151" s="148" t="s">
        <v>731</v>
      </c>
      <c r="F151" s="208" t="s">
        <v>732</v>
      </c>
      <c r="G151" s="209"/>
      <c r="H151" s="209"/>
      <c r="I151" s="209"/>
      <c r="J151" s="147"/>
      <c r="K151" s="149">
        <v>9.8000000000000007</v>
      </c>
      <c r="L151" s="147"/>
      <c r="M151" s="147"/>
      <c r="N151" s="147"/>
      <c r="O151" s="147"/>
      <c r="P151" s="147"/>
      <c r="Q151" s="147"/>
      <c r="R151" s="150"/>
      <c r="T151" s="151"/>
      <c r="U151" s="147"/>
      <c r="V151" s="147"/>
      <c r="W151" s="147"/>
      <c r="X151" s="147"/>
      <c r="Y151" s="147"/>
      <c r="Z151" s="147"/>
      <c r="AA151" s="152"/>
      <c r="AT151" s="153" t="s">
        <v>143</v>
      </c>
      <c r="AU151" s="153" t="s">
        <v>20</v>
      </c>
      <c r="AV151" s="10" t="s">
        <v>105</v>
      </c>
      <c r="AW151" s="10" t="s">
        <v>32</v>
      </c>
      <c r="AX151" s="10" t="s">
        <v>74</v>
      </c>
      <c r="AY151" s="153" t="s">
        <v>136</v>
      </c>
    </row>
    <row r="152" spans="2:51" s="9" customFormat="1" ht="22.5" customHeight="1" x14ac:dyDescent="0.3">
      <c r="B152" s="138"/>
      <c r="C152" s="139"/>
      <c r="D152" s="139"/>
      <c r="E152" s="140" t="s">
        <v>3</v>
      </c>
      <c r="F152" s="215" t="s">
        <v>733</v>
      </c>
      <c r="G152" s="214"/>
      <c r="H152" s="214"/>
      <c r="I152" s="214"/>
      <c r="J152" s="139"/>
      <c r="K152" s="141" t="s">
        <v>3</v>
      </c>
      <c r="L152" s="139"/>
      <c r="M152" s="139"/>
      <c r="N152" s="139"/>
      <c r="O152" s="139"/>
      <c r="P152" s="139"/>
      <c r="Q152" s="139"/>
      <c r="R152" s="142"/>
      <c r="T152" s="143"/>
      <c r="U152" s="139"/>
      <c r="V152" s="139"/>
      <c r="W152" s="139"/>
      <c r="X152" s="139"/>
      <c r="Y152" s="139"/>
      <c r="Z152" s="139"/>
      <c r="AA152" s="144"/>
      <c r="AT152" s="145" t="s">
        <v>143</v>
      </c>
      <c r="AU152" s="145" t="s">
        <v>20</v>
      </c>
      <c r="AV152" s="9" t="s">
        <v>20</v>
      </c>
      <c r="AW152" s="9" t="s">
        <v>32</v>
      </c>
      <c r="AX152" s="9" t="s">
        <v>74</v>
      </c>
      <c r="AY152" s="145" t="s">
        <v>136</v>
      </c>
    </row>
    <row r="153" spans="2:51" s="10" customFormat="1" ht="22.5" customHeight="1" x14ac:dyDescent="0.3">
      <c r="B153" s="146"/>
      <c r="C153" s="147"/>
      <c r="D153" s="147"/>
      <c r="E153" s="148" t="s">
        <v>734</v>
      </c>
      <c r="F153" s="208" t="s">
        <v>735</v>
      </c>
      <c r="G153" s="209"/>
      <c r="H153" s="209"/>
      <c r="I153" s="209"/>
      <c r="J153" s="147"/>
      <c r="K153" s="149">
        <v>12.6</v>
      </c>
      <c r="L153" s="147"/>
      <c r="M153" s="147"/>
      <c r="N153" s="147"/>
      <c r="O153" s="147"/>
      <c r="P153" s="147"/>
      <c r="Q153" s="147"/>
      <c r="R153" s="150"/>
      <c r="T153" s="151"/>
      <c r="U153" s="147"/>
      <c r="V153" s="147"/>
      <c r="W153" s="147"/>
      <c r="X153" s="147"/>
      <c r="Y153" s="147"/>
      <c r="Z153" s="147"/>
      <c r="AA153" s="152"/>
      <c r="AT153" s="153" t="s">
        <v>143</v>
      </c>
      <c r="AU153" s="153" t="s">
        <v>20</v>
      </c>
      <c r="AV153" s="10" t="s">
        <v>105</v>
      </c>
      <c r="AW153" s="10" t="s">
        <v>32</v>
      </c>
      <c r="AX153" s="10" t="s">
        <v>74</v>
      </c>
      <c r="AY153" s="153" t="s">
        <v>136</v>
      </c>
    </row>
    <row r="154" spans="2:51" s="9" customFormat="1" ht="22.5" customHeight="1" x14ac:dyDescent="0.3">
      <c r="B154" s="138"/>
      <c r="C154" s="139"/>
      <c r="D154" s="139"/>
      <c r="E154" s="140" t="s">
        <v>3</v>
      </c>
      <c r="F154" s="215" t="s">
        <v>736</v>
      </c>
      <c r="G154" s="214"/>
      <c r="H154" s="214"/>
      <c r="I154" s="214"/>
      <c r="J154" s="139"/>
      <c r="K154" s="141" t="s">
        <v>3</v>
      </c>
      <c r="L154" s="139"/>
      <c r="M154" s="139"/>
      <c r="N154" s="139"/>
      <c r="O154" s="139"/>
      <c r="P154" s="139"/>
      <c r="Q154" s="139"/>
      <c r="R154" s="142"/>
      <c r="T154" s="143"/>
      <c r="U154" s="139"/>
      <c r="V154" s="139"/>
      <c r="W154" s="139"/>
      <c r="X154" s="139"/>
      <c r="Y154" s="139"/>
      <c r="Z154" s="139"/>
      <c r="AA154" s="144"/>
      <c r="AT154" s="145" t="s">
        <v>143</v>
      </c>
      <c r="AU154" s="145" t="s">
        <v>20</v>
      </c>
      <c r="AV154" s="9" t="s">
        <v>20</v>
      </c>
      <c r="AW154" s="9" t="s">
        <v>32</v>
      </c>
      <c r="AX154" s="9" t="s">
        <v>74</v>
      </c>
      <c r="AY154" s="145" t="s">
        <v>136</v>
      </c>
    </row>
    <row r="155" spans="2:51" s="10" customFormat="1" ht="22.5" customHeight="1" x14ac:dyDescent="0.3">
      <c r="B155" s="146"/>
      <c r="C155" s="147"/>
      <c r="D155" s="147"/>
      <c r="E155" s="148" t="s">
        <v>737</v>
      </c>
      <c r="F155" s="208" t="s">
        <v>738</v>
      </c>
      <c r="G155" s="209"/>
      <c r="H155" s="209"/>
      <c r="I155" s="209"/>
      <c r="J155" s="147"/>
      <c r="K155" s="149">
        <v>25.274999999999999</v>
      </c>
      <c r="L155" s="147"/>
      <c r="M155" s="147"/>
      <c r="N155" s="147"/>
      <c r="O155" s="147"/>
      <c r="P155" s="147"/>
      <c r="Q155" s="147"/>
      <c r="R155" s="150"/>
      <c r="T155" s="151"/>
      <c r="U155" s="147"/>
      <c r="V155" s="147"/>
      <c r="W155" s="147"/>
      <c r="X155" s="147"/>
      <c r="Y155" s="147"/>
      <c r="Z155" s="147"/>
      <c r="AA155" s="152"/>
      <c r="AT155" s="153" t="s">
        <v>143</v>
      </c>
      <c r="AU155" s="153" t="s">
        <v>20</v>
      </c>
      <c r="AV155" s="10" t="s">
        <v>105</v>
      </c>
      <c r="AW155" s="10" t="s">
        <v>32</v>
      </c>
      <c r="AX155" s="10" t="s">
        <v>74</v>
      </c>
      <c r="AY155" s="153" t="s">
        <v>136</v>
      </c>
    </row>
    <row r="156" spans="2:51" s="9" customFormat="1" ht="22.5" customHeight="1" x14ac:dyDescent="0.3">
      <c r="B156" s="138"/>
      <c r="C156" s="139"/>
      <c r="D156" s="139"/>
      <c r="E156" s="140" t="s">
        <v>3</v>
      </c>
      <c r="F156" s="215" t="s">
        <v>739</v>
      </c>
      <c r="G156" s="214"/>
      <c r="H156" s="214"/>
      <c r="I156" s="214"/>
      <c r="J156" s="139"/>
      <c r="K156" s="141" t="s">
        <v>3</v>
      </c>
      <c r="L156" s="139"/>
      <c r="M156" s="139"/>
      <c r="N156" s="139"/>
      <c r="O156" s="139"/>
      <c r="P156" s="139"/>
      <c r="Q156" s="139"/>
      <c r="R156" s="142"/>
      <c r="T156" s="143"/>
      <c r="U156" s="139"/>
      <c r="V156" s="139"/>
      <c r="W156" s="139"/>
      <c r="X156" s="139"/>
      <c r="Y156" s="139"/>
      <c r="Z156" s="139"/>
      <c r="AA156" s="144"/>
      <c r="AT156" s="145" t="s">
        <v>143</v>
      </c>
      <c r="AU156" s="145" t="s">
        <v>20</v>
      </c>
      <c r="AV156" s="9" t="s">
        <v>20</v>
      </c>
      <c r="AW156" s="9" t="s">
        <v>32</v>
      </c>
      <c r="AX156" s="9" t="s">
        <v>74</v>
      </c>
      <c r="AY156" s="145" t="s">
        <v>136</v>
      </c>
    </row>
    <row r="157" spans="2:51" s="10" customFormat="1" ht="22.5" customHeight="1" x14ac:dyDescent="0.3">
      <c r="B157" s="146"/>
      <c r="C157" s="147"/>
      <c r="D157" s="147"/>
      <c r="E157" s="148" t="s">
        <v>166</v>
      </c>
      <c r="F157" s="208" t="s">
        <v>740</v>
      </c>
      <c r="G157" s="209"/>
      <c r="H157" s="209"/>
      <c r="I157" s="209"/>
      <c r="J157" s="147"/>
      <c r="K157" s="149">
        <v>11.2</v>
      </c>
      <c r="L157" s="147"/>
      <c r="M157" s="147"/>
      <c r="N157" s="147"/>
      <c r="O157" s="147"/>
      <c r="P157" s="147"/>
      <c r="Q157" s="147"/>
      <c r="R157" s="150"/>
      <c r="T157" s="151"/>
      <c r="U157" s="147"/>
      <c r="V157" s="147"/>
      <c r="W157" s="147"/>
      <c r="X157" s="147"/>
      <c r="Y157" s="147"/>
      <c r="Z157" s="147"/>
      <c r="AA157" s="152"/>
      <c r="AT157" s="153" t="s">
        <v>143</v>
      </c>
      <c r="AU157" s="153" t="s">
        <v>20</v>
      </c>
      <c r="AV157" s="10" t="s">
        <v>105</v>
      </c>
      <c r="AW157" s="10" t="s">
        <v>32</v>
      </c>
      <c r="AX157" s="10" t="s">
        <v>74</v>
      </c>
      <c r="AY157" s="153" t="s">
        <v>136</v>
      </c>
    </row>
    <row r="158" spans="2:51" s="9" customFormat="1" ht="22.5" customHeight="1" x14ac:dyDescent="0.3">
      <c r="B158" s="138"/>
      <c r="C158" s="139"/>
      <c r="D158" s="139"/>
      <c r="E158" s="140" t="s">
        <v>3</v>
      </c>
      <c r="F158" s="215" t="s">
        <v>741</v>
      </c>
      <c r="G158" s="214"/>
      <c r="H158" s="214"/>
      <c r="I158" s="214"/>
      <c r="J158" s="139"/>
      <c r="K158" s="141" t="s">
        <v>3</v>
      </c>
      <c r="L158" s="139"/>
      <c r="M158" s="139"/>
      <c r="N158" s="139"/>
      <c r="O158" s="139"/>
      <c r="P158" s="139"/>
      <c r="Q158" s="139"/>
      <c r="R158" s="142"/>
      <c r="T158" s="143"/>
      <c r="U158" s="139"/>
      <c r="V158" s="139"/>
      <c r="W158" s="139"/>
      <c r="X158" s="139"/>
      <c r="Y158" s="139"/>
      <c r="Z158" s="139"/>
      <c r="AA158" s="144"/>
      <c r="AT158" s="145" t="s">
        <v>143</v>
      </c>
      <c r="AU158" s="145" t="s">
        <v>20</v>
      </c>
      <c r="AV158" s="9" t="s">
        <v>20</v>
      </c>
      <c r="AW158" s="9" t="s">
        <v>32</v>
      </c>
      <c r="AX158" s="9" t="s">
        <v>74</v>
      </c>
      <c r="AY158" s="145" t="s">
        <v>136</v>
      </c>
    </row>
    <row r="159" spans="2:51" s="10" customFormat="1" ht="22.5" customHeight="1" x14ac:dyDescent="0.3">
      <c r="B159" s="146"/>
      <c r="C159" s="147"/>
      <c r="D159" s="147"/>
      <c r="E159" s="148" t="s">
        <v>742</v>
      </c>
      <c r="F159" s="208" t="s">
        <v>743</v>
      </c>
      <c r="G159" s="209"/>
      <c r="H159" s="209"/>
      <c r="I159" s="209"/>
      <c r="J159" s="147"/>
      <c r="K159" s="149">
        <v>2.2400000000000002</v>
      </c>
      <c r="L159" s="147"/>
      <c r="M159" s="147"/>
      <c r="N159" s="147"/>
      <c r="O159" s="147"/>
      <c r="P159" s="147"/>
      <c r="Q159" s="147"/>
      <c r="R159" s="150"/>
      <c r="T159" s="151"/>
      <c r="U159" s="147"/>
      <c r="V159" s="147"/>
      <c r="W159" s="147"/>
      <c r="X159" s="147"/>
      <c r="Y159" s="147"/>
      <c r="Z159" s="147"/>
      <c r="AA159" s="152"/>
      <c r="AT159" s="153" t="s">
        <v>143</v>
      </c>
      <c r="AU159" s="153" t="s">
        <v>20</v>
      </c>
      <c r="AV159" s="10" t="s">
        <v>105</v>
      </c>
      <c r="AW159" s="10" t="s">
        <v>32</v>
      </c>
      <c r="AX159" s="10" t="s">
        <v>74</v>
      </c>
      <c r="AY159" s="153" t="s">
        <v>136</v>
      </c>
    </row>
    <row r="160" spans="2:51" s="10" customFormat="1" ht="44.25" customHeight="1" x14ac:dyDescent="0.3">
      <c r="B160" s="146"/>
      <c r="C160" s="147"/>
      <c r="D160" s="147"/>
      <c r="E160" s="148" t="s">
        <v>744</v>
      </c>
      <c r="F160" s="208" t="s">
        <v>745</v>
      </c>
      <c r="G160" s="209"/>
      <c r="H160" s="209"/>
      <c r="I160" s="209"/>
      <c r="J160" s="147"/>
      <c r="K160" s="149">
        <v>380.59500000000003</v>
      </c>
      <c r="L160" s="147"/>
      <c r="M160" s="147"/>
      <c r="N160" s="147"/>
      <c r="O160" s="147"/>
      <c r="P160" s="147"/>
      <c r="Q160" s="147"/>
      <c r="R160" s="150"/>
      <c r="T160" s="151"/>
      <c r="U160" s="147"/>
      <c r="V160" s="147"/>
      <c r="W160" s="147"/>
      <c r="X160" s="147"/>
      <c r="Y160" s="147"/>
      <c r="Z160" s="147"/>
      <c r="AA160" s="152"/>
      <c r="AT160" s="153" t="s">
        <v>143</v>
      </c>
      <c r="AU160" s="153" t="s">
        <v>20</v>
      </c>
      <c r="AV160" s="10" t="s">
        <v>105</v>
      </c>
      <c r="AW160" s="10" t="s">
        <v>32</v>
      </c>
      <c r="AX160" s="10" t="s">
        <v>20</v>
      </c>
      <c r="AY160" s="153" t="s">
        <v>136</v>
      </c>
    </row>
    <row r="161" spans="2:65" s="1" customFormat="1" ht="22.5" customHeight="1" x14ac:dyDescent="0.3">
      <c r="B161" s="128"/>
      <c r="C161" s="129" t="s">
        <v>163</v>
      </c>
      <c r="D161" s="129" t="s">
        <v>137</v>
      </c>
      <c r="E161" s="130" t="s">
        <v>746</v>
      </c>
      <c r="F161" s="210" t="s">
        <v>747</v>
      </c>
      <c r="G161" s="211"/>
      <c r="H161" s="211"/>
      <c r="I161" s="211"/>
      <c r="J161" s="131" t="s">
        <v>150</v>
      </c>
      <c r="K161" s="132">
        <v>343.23500000000001</v>
      </c>
      <c r="L161" s="212">
        <v>0</v>
      </c>
      <c r="M161" s="211"/>
      <c r="N161" s="212">
        <f>ROUND(L161*K161,2)</f>
        <v>0</v>
      </c>
      <c r="O161" s="211"/>
      <c r="P161" s="211"/>
      <c r="Q161" s="211"/>
      <c r="R161" s="133"/>
      <c r="T161" s="134" t="s">
        <v>3</v>
      </c>
      <c r="U161" s="37" t="s">
        <v>39</v>
      </c>
      <c r="V161" s="135">
        <v>0</v>
      </c>
      <c r="W161" s="135">
        <f>V161*K161</f>
        <v>0</v>
      </c>
      <c r="X161" s="135">
        <v>0</v>
      </c>
      <c r="Y161" s="135">
        <f>X161*K161</f>
        <v>0</v>
      </c>
      <c r="Z161" s="135">
        <v>0</v>
      </c>
      <c r="AA161" s="136">
        <f>Z161*K161</f>
        <v>0</v>
      </c>
      <c r="AR161" s="14" t="s">
        <v>135</v>
      </c>
      <c r="AT161" s="14" t="s">
        <v>137</v>
      </c>
      <c r="AU161" s="14" t="s">
        <v>20</v>
      </c>
      <c r="AY161" s="14" t="s">
        <v>136</v>
      </c>
      <c r="BE161" s="137">
        <f>IF(U161="základní",N161,0)</f>
        <v>0</v>
      </c>
      <c r="BF161" s="137">
        <f>IF(U161="snížená",N161,0)</f>
        <v>0</v>
      </c>
      <c r="BG161" s="137">
        <f>IF(U161="zákl. přenesená",N161,0)</f>
        <v>0</v>
      </c>
      <c r="BH161" s="137">
        <f>IF(U161="sníž. přenesená",N161,0)</f>
        <v>0</v>
      </c>
      <c r="BI161" s="137">
        <f>IF(U161="nulová",N161,0)</f>
        <v>0</v>
      </c>
      <c r="BJ161" s="14" t="s">
        <v>20</v>
      </c>
      <c r="BK161" s="137">
        <f>ROUND(L161*K161,2)</f>
        <v>0</v>
      </c>
      <c r="BL161" s="14" t="s">
        <v>135</v>
      </c>
      <c r="BM161" s="14" t="s">
        <v>748</v>
      </c>
    </row>
    <row r="162" spans="2:65" s="9" customFormat="1" ht="22.5" customHeight="1" x14ac:dyDescent="0.3">
      <c r="B162" s="138"/>
      <c r="C162" s="139"/>
      <c r="D162" s="139"/>
      <c r="E162" s="140" t="s">
        <v>3</v>
      </c>
      <c r="F162" s="213" t="s">
        <v>749</v>
      </c>
      <c r="G162" s="214"/>
      <c r="H162" s="214"/>
      <c r="I162" s="214"/>
      <c r="J162" s="139"/>
      <c r="K162" s="141" t="s">
        <v>3</v>
      </c>
      <c r="L162" s="139"/>
      <c r="M162" s="139"/>
      <c r="N162" s="139"/>
      <c r="O162" s="139"/>
      <c r="P162" s="139"/>
      <c r="Q162" s="139"/>
      <c r="R162" s="142"/>
      <c r="T162" s="143"/>
      <c r="U162" s="139"/>
      <c r="V162" s="139"/>
      <c r="W162" s="139"/>
      <c r="X162" s="139"/>
      <c r="Y162" s="139"/>
      <c r="Z162" s="139"/>
      <c r="AA162" s="144"/>
      <c r="AT162" s="145" t="s">
        <v>143</v>
      </c>
      <c r="AU162" s="145" t="s">
        <v>20</v>
      </c>
      <c r="AV162" s="9" t="s">
        <v>20</v>
      </c>
      <c r="AW162" s="9" t="s">
        <v>32</v>
      </c>
      <c r="AX162" s="9" t="s">
        <v>74</v>
      </c>
      <c r="AY162" s="145" t="s">
        <v>136</v>
      </c>
    </row>
    <row r="163" spans="2:65" s="9" customFormat="1" ht="22.5" customHeight="1" x14ac:dyDescent="0.3">
      <c r="B163" s="138"/>
      <c r="C163" s="139"/>
      <c r="D163" s="139"/>
      <c r="E163" s="140" t="s">
        <v>3</v>
      </c>
      <c r="F163" s="215" t="s">
        <v>153</v>
      </c>
      <c r="G163" s="214"/>
      <c r="H163" s="214"/>
      <c r="I163" s="214"/>
      <c r="J163" s="139"/>
      <c r="K163" s="141" t="s">
        <v>3</v>
      </c>
      <c r="L163" s="139"/>
      <c r="M163" s="139"/>
      <c r="N163" s="139"/>
      <c r="O163" s="139"/>
      <c r="P163" s="139"/>
      <c r="Q163" s="139"/>
      <c r="R163" s="142"/>
      <c r="T163" s="143"/>
      <c r="U163" s="139"/>
      <c r="V163" s="139"/>
      <c r="W163" s="139"/>
      <c r="X163" s="139"/>
      <c r="Y163" s="139"/>
      <c r="Z163" s="139"/>
      <c r="AA163" s="144"/>
      <c r="AT163" s="145" t="s">
        <v>143</v>
      </c>
      <c r="AU163" s="145" t="s">
        <v>20</v>
      </c>
      <c r="AV163" s="9" t="s">
        <v>20</v>
      </c>
      <c r="AW163" s="9" t="s">
        <v>32</v>
      </c>
      <c r="AX163" s="9" t="s">
        <v>74</v>
      </c>
      <c r="AY163" s="145" t="s">
        <v>136</v>
      </c>
    </row>
    <row r="164" spans="2:65" s="9" customFormat="1" ht="22.5" customHeight="1" x14ac:dyDescent="0.3">
      <c r="B164" s="138"/>
      <c r="C164" s="139"/>
      <c r="D164" s="139"/>
      <c r="E164" s="140" t="s">
        <v>3</v>
      </c>
      <c r="F164" s="215" t="s">
        <v>750</v>
      </c>
      <c r="G164" s="214"/>
      <c r="H164" s="214"/>
      <c r="I164" s="214"/>
      <c r="J164" s="139"/>
      <c r="K164" s="141" t="s">
        <v>3</v>
      </c>
      <c r="L164" s="139"/>
      <c r="M164" s="139"/>
      <c r="N164" s="139"/>
      <c r="O164" s="139"/>
      <c r="P164" s="139"/>
      <c r="Q164" s="139"/>
      <c r="R164" s="142"/>
      <c r="T164" s="143"/>
      <c r="U164" s="139"/>
      <c r="V164" s="139"/>
      <c r="W164" s="139"/>
      <c r="X164" s="139"/>
      <c r="Y164" s="139"/>
      <c r="Z164" s="139"/>
      <c r="AA164" s="144"/>
      <c r="AT164" s="145" t="s">
        <v>143</v>
      </c>
      <c r="AU164" s="145" t="s">
        <v>20</v>
      </c>
      <c r="AV164" s="9" t="s">
        <v>20</v>
      </c>
      <c r="AW164" s="9" t="s">
        <v>32</v>
      </c>
      <c r="AX164" s="9" t="s">
        <v>74</v>
      </c>
      <c r="AY164" s="145" t="s">
        <v>136</v>
      </c>
    </row>
    <row r="165" spans="2:65" s="10" customFormat="1" ht="22.5" customHeight="1" x14ac:dyDescent="0.3">
      <c r="B165" s="146"/>
      <c r="C165" s="147"/>
      <c r="D165" s="147"/>
      <c r="E165" s="148" t="s">
        <v>170</v>
      </c>
      <c r="F165" s="208" t="s">
        <v>751</v>
      </c>
      <c r="G165" s="209"/>
      <c r="H165" s="209"/>
      <c r="I165" s="209"/>
      <c r="J165" s="147"/>
      <c r="K165" s="149">
        <v>343.23500000000001</v>
      </c>
      <c r="L165" s="147"/>
      <c r="M165" s="147"/>
      <c r="N165" s="147"/>
      <c r="O165" s="147"/>
      <c r="P165" s="147"/>
      <c r="Q165" s="147"/>
      <c r="R165" s="150"/>
      <c r="T165" s="151"/>
      <c r="U165" s="147"/>
      <c r="V165" s="147"/>
      <c r="W165" s="147"/>
      <c r="X165" s="147"/>
      <c r="Y165" s="147"/>
      <c r="Z165" s="147"/>
      <c r="AA165" s="152"/>
      <c r="AT165" s="153" t="s">
        <v>143</v>
      </c>
      <c r="AU165" s="153" t="s">
        <v>20</v>
      </c>
      <c r="AV165" s="10" t="s">
        <v>105</v>
      </c>
      <c r="AW165" s="10" t="s">
        <v>32</v>
      </c>
      <c r="AX165" s="10" t="s">
        <v>74</v>
      </c>
      <c r="AY165" s="153" t="s">
        <v>136</v>
      </c>
    </row>
    <row r="166" spans="2:65" s="10" customFormat="1" ht="22.5" customHeight="1" x14ac:dyDescent="0.3">
      <c r="B166" s="146"/>
      <c r="C166" s="147"/>
      <c r="D166" s="147"/>
      <c r="E166" s="148" t="s">
        <v>172</v>
      </c>
      <c r="F166" s="208" t="s">
        <v>752</v>
      </c>
      <c r="G166" s="209"/>
      <c r="H166" s="209"/>
      <c r="I166" s="209"/>
      <c r="J166" s="147"/>
      <c r="K166" s="149">
        <v>343.23500000000001</v>
      </c>
      <c r="L166" s="147"/>
      <c r="M166" s="147"/>
      <c r="N166" s="147"/>
      <c r="O166" s="147"/>
      <c r="P166" s="147"/>
      <c r="Q166" s="147"/>
      <c r="R166" s="150"/>
      <c r="T166" s="151"/>
      <c r="U166" s="147"/>
      <c r="V166" s="147"/>
      <c r="W166" s="147"/>
      <c r="X166" s="147"/>
      <c r="Y166" s="147"/>
      <c r="Z166" s="147"/>
      <c r="AA166" s="152"/>
      <c r="AT166" s="153" t="s">
        <v>143</v>
      </c>
      <c r="AU166" s="153" t="s">
        <v>20</v>
      </c>
      <c r="AV166" s="10" t="s">
        <v>105</v>
      </c>
      <c r="AW166" s="10" t="s">
        <v>32</v>
      </c>
      <c r="AX166" s="10" t="s">
        <v>20</v>
      </c>
      <c r="AY166" s="153" t="s">
        <v>136</v>
      </c>
    </row>
    <row r="167" spans="2:65" s="1" customFormat="1" ht="31.5" customHeight="1" x14ac:dyDescent="0.3">
      <c r="B167" s="128"/>
      <c r="C167" s="129" t="s">
        <v>135</v>
      </c>
      <c r="D167" s="129" t="s">
        <v>137</v>
      </c>
      <c r="E167" s="130" t="s">
        <v>753</v>
      </c>
      <c r="F167" s="210" t="s">
        <v>754</v>
      </c>
      <c r="G167" s="211"/>
      <c r="H167" s="211"/>
      <c r="I167" s="211"/>
      <c r="J167" s="131" t="s">
        <v>150</v>
      </c>
      <c r="K167" s="132">
        <v>33.46</v>
      </c>
      <c r="L167" s="212">
        <v>0</v>
      </c>
      <c r="M167" s="211"/>
      <c r="N167" s="212">
        <f>ROUND(L167*K167,2)</f>
        <v>0</v>
      </c>
      <c r="O167" s="211"/>
      <c r="P167" s="211"/>
      <c r="Q167" s="211"/>
      <c r="R167" s="133"/>
      <c r="T167" s="134" t="s">
        <v>3</v>
      </c>
      <c r="U167" s="37" t="s">
        <v>39</v>
      </c>
      <c r="V167" s="135">
        <v>0</v>
      </c>
      <c r="W167" s="135">
        <f>V167*K167</f>
        <v>0</v>
      </c>
      <c r="X167" s="135">
        <v>0</v>
      </c>
      <c r="Y167" s="135">
        <f>X167*K167</f>
        <v>0</v>
      </c>
      <c r="Z167" s="135">
        <v>0</v>
      </c>
      <c r="AA167" s="136">
        <f>Z167*K167</f>
        <v>0</v>
      </c>
      <c r="AR167" s="14" t="s">
        <v>135</v>
      </c>
      <c r="AT167" s="14" t="s">
        <v>137</v>
      </c>
      <c r="AU167" s="14" t="s">
        <v>20</v>
      </c>
      <c r="AY167" s="14" t="s">
        <v>136</v>
      </c>
      <c r="BE167" s="137">
        <f>IF(U167="základní",N167,0)</f>
        <v>0</v>
      </c>
      <c r="BF167" s="137">
        <f>IF(U167="snížená",N167,0)</f>
        <v>0</v>
      </c>
      <c r="BG167" s="137">
        <f>IF(U167="zákl. přenesená",N167,0)</f>
        <v>0</v>
      </c>
      <c r="BH167" s="137">
        <f>IF(U167="sníž. přenesená",N167,0)</f>
        <v>0</v>
      </c>
      <c r="BI167" s="137">
        <f>IF(U167="nulová",N167,0)</f>
        <v>0</v>
      </c>
      <c r="BJ167" s="14" t="s">
        <v>20</v>
      </c>
      <c r="BK167" s="137">
        <f>ROUND(L167*K167,2)</f>
        <v>0</v>
      </c>
      <c r="BL167" s="14" t="s">
        <v>135</v>
      </c>
      <c r="BM167" s="14" t="s">
        <v>755</v>
      </c>
    </row>
    <row r="168" spans="2:65" s="9" customFormat="1" ht="22.5" customHeight="1" x14ac:dyDescent="0.3">
      <c r="B168" s="138"/>
      <c r="C168" s="139"/>
      <c r="D168" s="139"/>
      <c r="E168" s="140" t="s">
        <v>3</v>
      </c>
      <c r="F168" s="213" t="s">
        <v>756</v>
      </c>
      <c r="G168" s="214"/>
      <c r="H168" s="214"/>
      <c r="I168" s="214"/>
      <c r="J168" s="139"/>
      <c r="K168" s="141" t="s">
        <v>3</v>
      </c>
      <c r="L168" s="139"/>
      <c r="M168" s="139"/>
      <c r="N168" s="139"/>
      <c r="O168" s="139"/>
      <c r="P168" s="139"/>
      <c r="Q168" s="139"/>
      <c r="R168" s="142"/>
      <c r="T168" s="143"/>
      <c r="U168" s="139"/>
      <c r="V168" s="139"/>
      <c r="W168" s="139"/>
      <c r="X168" s="139"/>
      <c r="Y168" s="139"/>
      <c r="Z168" s="139"/>
      <c r="AA168" s="144"/>
      <c r="AT168" s="145" t="s">
        <v>143</v>
      </c>
      <c r="AU168" s="145" t="s">
        <v>20</v>
      </c>
      <c r="AV168" s="9" t="s">
        <v>20</v>
      </c>
      <c r="AW168" s="9" t="s">
        <v>32</v>
      </c>
      <c r="AX168" s="9" t="s">
        <v>74</v>
      </c>
      <c r="AY168" s="145" t="s">
        <v>136</v>
      </c>
    </row>
    <row r="169" spans="2:65" s="9" customFormat="1" ht="22.5" customHeight="1" x14ac:dyDescent="0.3">
      <c r="B169" s="138"/>
      <c r="C169" s="139"/>
      <c r="D169" s="139"/>
      <c r="E169" s="140" t="s">
        <v>3</v>
      </c>
      <c r="F169" s="215" t="s">
        <v>153</v>
      </c>
      <c r="G169" s="214"/>
      <c r="H169" s="214"/>
      <c r="I169" s="214"/>
      <c r="J169" s="139"/>
      <c r="K169" s="141" t="s">
        <v>3</v>
      </c>
      <c r="L169" s="139"/>
      <c r="M169" s="139"/>
      <c r="N169" s="139"/>
      <c r="O169" s="139"/>
      <c r="P169" s="139"/>
      <c r="Q169" s="139"/>
      <c r="R169" s="142"/>
      <c r="T169" s="143"/>
      <c r="U169" s="139"/>
      <c r="V169" s="139"/>
      <c r="W169" s="139"/>
      <c r="X169" s="139"/>
      <c r="Y169" s="139"/>
      <c r="Z169" s="139"/>
      <c r="AA169" s="144"/>
      <c r="AT169" s="145" t="s">
        <v>143</v>
      </c>
      <c r="AU169" s="145" t="s">
        <v>20</v>
      </c>
      <c r="AV169" s="9" t="s">
        <v>20</v>
      </c>
      <c r="AW169" s="9" t="s">
        <v>32</v>
      </c>
      <c r="AX169" s="9" t="s">
        <v>74</v>
      </c>
      <c r="AY169" s="145" t="s">
        <v>136</v>
      </c>
    </row>
    <row r="170" spans="2:65" s="9" customFormat="1" ht="22.5" customHeight="1" x14ac:dyDescent="0.3">
      <c r="B170" s="138"/>
      <c r="C170" s="139"/>
      <c r="D170" s="139"/>
      <c r="E170" s="140" t="s">
        <v>3</v>
      </c>
      <c r="F170" s="215" t="s">
        <v>706</v>
      </c>
      <c r="G170" s="214"/>
      <c r="H170" s="214"/>
      <c r="I170" s="214"/>
      <c r="J170" s="139"/>
      <c r="K170" s="141" t="s">
        <v>3</v>
      </c>
      <c r="L170" s="139"/>
      <c r="M170" s="139"/>
      <c r="N170" s="139"/>
      <c r="O170" s="139"/>
      <c r="P170" s="139"/>
      <c r="Q170" s="139"/>
      <c r="R170" s="142"/>
      <c r="T170" s="143"/>
      <c r="U170" s="139"/>
      <c r="V170" s="139"/>
      <c r="W170" s="139"/>
      <c r="X170" s="139"/>
      <c r="Y170" s="139"/>
      <c r="Z170" s="139"/>
      <c r="AA170" s="144"/>
      <c r="AT170" s="145" t="s">
        <v>143</v>
      </c>
      <c r="AU170" s="145" t="s">
        <v>20</v>
      </c>
      <c r="AV170" s="9" t="s">
        <v>20</v>
      </c>
      <c r="AW170" s="9" t="s">
        <v>32</v>
      </c>
      <c r="AX170" s="9" t="s">
        <v>74</v>
      </c>
      <c r="AY170" s="145" t="s">
        <v>136</v>
      </c>
    </row>
    <row r="171" spans="2:65" s="9" customFormat="1" ht="31.5" customHeight="1" x14ac:dyDescent="0.3">
      <c r="B171" s="138"/>
      <c r="C171" s="139"/>
      <c r="D171" s="139"/>
      <c r="E171" s="140" t="s">
        <v>3</v>
      </c>
      <c r="F171" s="215" t="s">
        <v>757</v>
      </c>
      <c r="G171" s="214"/>
      <c r="H171" s="214"/>
      <c r="I171" s="214"/>
      <c r="J171" s="139"/>
      <c r="K171" s="141" t="s">
        <v>3</v>
      </c>
      <c r="L171" s="139"/>
      <c r="M171" s="139"/>
      <c r="N171" s="139"/>
      <c r="O171" s="139"/>
      <c r="P171" s="139"/>
      <c r="Q171" s="139"/>
      <c r="R171" s="142"/>
      <c r="T171" s="143"/>
      <c r="U171" s="139"/>
      <c r="V171" s="139"/>
      <c r="W171" s="139"/>
      <c r="X171" s="139"/>
      <c r="Y171" s="139"/>
      <c r="Z171" s="139"/>
      <c r="AA171" s="144"/>
      <c r="AT171" s="145" t="s">
        <v>143</v>
      </c>
      <c r="AU171" s="145" t="s">
        <v>20</v>
      </c>
      <c r="AV171" s="9" t="s">
        <v>20</v>
      </c>
      <c r="AW171" s="9" t="s">
        <v>32</v>
      </c>
      <c r="AX171" s="9" t="s">
        <v>74</v>
      </c>
      <c r="AY171" s="145" t="s">
        <v>136</v>
      </c>
    </row>
    <row r="172" spans="2:65" s="10" customFormat="1" ht="22.5" customHeight="1" x14ac:dyDescent="0.3">
      <c r="B172" s="146"/>
      <c r="C172" s="147"/>
      <c r="D172" s="147"/>
      <c r="E172" s="148" t="s">
        <v>179</v>
      </c>
      <c r="F172" s="208" t="s">
        <v>758</v>
      </c>
      <c r="G172" s="209"/>
      <c r="H172" s="209"/>
      <c r="I172" s="209"/>
      <c r="J172" s="147"/>
      <c r="K172" s="149">
        <v>33.46</v>
      </c>
      <c r="L172" s="147"/>
      <c r="M172" s="147"/>
      <c r="N172" s="147"/>
      <c r="O172" s="147"/>
      <c r="P172" s="147"/>
      <c r="Q172" s="147"/>
      <c r="R172" s="150"/>
      <c r="T172" s="151"/>
      <c r="U172" s="147"/>
      <c r="V172" s="147"/>
      <c r="W172" s="147"/>
      <c r="X172" s="147"/>
      <c r="Y172" s="147"/>
      <c r="Z172" s="147"/>
      <c r="AA172" s="152"/>
      <c r="AT172" s="153" t="s">
        <v>143</v>
      </c>
      <c r="AU172" s="153" t="s">
        <v>20</v>
      </c>
      <c r="AV172" s="10" t="s">
        <v>105</v>
      </c>
      <c r="AW172" s="10" t="s">
        <v>32</v>
      </c>
      <c r="AX172" s="10" t="s">
        <v>74</v>
      </c>
      <c r="AY172" s="153" t="s">
        <v>136</v>
      </c>
    </row>
    <row r="173" spans="2:65" s="10" customFormat="1" ht="22.5" customHeight="1" x14ac:dyDescent="0.3">
      <c r="B173" s="146"/>
      <c r="C173" s="147"/>
      <c r="D173" s="147"/>
      <c r="E173" s="148" t="s">
        <v>181</v>
      </c>
      <c r="F173" s="208" t="s">
        <v>759</v>
      </c>
      <c r="G173" s="209"/>
      <c r="H173" s="209"/>
      <c r="I173" s="209"/>
      <c r="J173" s="147"/>
      <c r="K173" s="149">
        <v>33.46</v>
      </c>
      <c r="L173" s="147"/>
      <c r="M173" s="147"/>
      <c r="N173" s="147"/>
      <c r="O173" s="147"/>
      <c r="P173" s="147"/>
      <c r="Q173" s="147"/>
      <c r="R173" s="150"/>
      <c r="T173" s="151"/>
      <c r="U173" s="147"/>
      <c r="V173" s="147"/>
      <c r="W173" s="147"/>
      <c r="X173" s="147"/>
      <c r="Y173" s="147"/>
      <c r="Z173" s="147"/>
      <c r="AA173" s="152"/>
      <c r="AT173" s="153" t="s">
        <v>143</v>
      </c>
      <c r="AU173" s="153" t="s">
        <v>20</v>
      </c>
      <c r="AV173" s="10" t="s">
        <v>105</v>
      </c>
      <c r="AW173" s="10" t="s">
        <v>32</v>
      </c>
      <c r="AX173" s="10" t="s">
        <v>20</v>
      </c>
      <c r="AY173" s="153" t="s">
        <v>136</v>
      </c>
    </row>
    <row r="174" spans="2:65" s="8" customFormat="1" ht="37.35" customHeight="1" x14ac:dyDescent="0.35">
      <c r="B174" s="118"/>
      <c r="C174" s="119"/>
      <c r="D174" s="120" t="s">
        <v>688</v>
      </c>
      <c r="E174" s="120"/>
      <c r="F174" s="120"/>
      <c r="G174" s="120"/>
      <c r="H174" s="120"/>
      <c r="I174" s="120"/>
      <c r="J174" s="120"/>
      <c r="K174" s="120"/>
      <c r="L174" s="120"/>
      <c r="M174" s="120"/>
      <c r="N174" s="205">
        <f>BK174</f>
        <v>0</v>
      </c>
      <c r="O174" s="206"/>
      <c r="P174" s="206"/>
      <c r="Q174" s="206"/>
      <c r="R174" s="121"/>
      <c r="T174" s="122"/>
      <c r="U174" s="119"/>
      <c r="V174" s="119"/>
      <c r="W174" s="123">
        <f>SUM(W175:W184)</f>
        <v>0</v>
      </c>
      <c r="X174" s="119"/>
      <c r="Y174" s="123">
        <f>SUM(Y175:Y184)</f>
        <v>0</v>
      </c>
      <c r="Z174" s="119"/>
      <c r="AA174" s="124">
        <f>SUM(AA175:AA184)</f>
        <v>0</v>
      </c>
      <c r="AR174" s="125" t="s">
        <v>135</v>
      </c>
      <c r="AT174" s="126" t="s">
        <v>73</v>
      </c>
      <c r="AU174" s="126" t="s">
        <v>74</v>
      </c>
      <c r="AY174" s="125" t="s">
        <v>136</v>
      </c>
      <c r="BK174" s="127">
        <f>SUM(BK175:BK184)</f>
        <v>0</v>
      </c>
    </row>
    <row r="175" spans="2:65" s="1" customFormat="1" ht="31.5" customHeight="1" x14ac:dyDescent="0.3">
      <c r="B175" s="128"/>
      <c r="C175" s="129" t="s">
        <v>183</v>
      </c>
      <c r="D175" s="129" t="s">
        <v>137</v>
      </c>
      <c r="E175" s="130" t="s">
        <v>760</v>
      </c>
      <c r="F175" s="210" t="s">
        <v>761</v>
      </c>
      <c r="G175" s="211"/>
      <c r="H175" s="211"/>
      <c r="I175" s="211"/>
      <c r="J175" s="131" t="s">
        <v>150</v>
      </c>
      <c r="K175" s="132">
        <v>12.967000000000001</v>
      </c>
      <c r="L175" s="212">
        <v>0</v>
      </c>
      <c r="M175" s="211"/>
      <c r="N175" s="212">
        <f>ROUND(L175*K175,2)</f>
        <v>0</v>
      </c>
      <c r="O175" s="211"/>
      <c r="P175" s="211"/>
      <c r="Q175" s="211"/>
      <c r="R175" s="133"/>
      <c r="T175" s="134" t="s">
        <v>3</v>
      </c>
      <c r="U175" s="37" t="s">
        <v>39</v>
      </c>
      <c r="V175" s="135">
        <v>0</v>
      </c>
      <c r="W175" s="135">
        <f>V175*K175</f>
        <v>0</v>
      </c>
      <c r="X175" s="135">
        <v>0</v>
      </c>
      <c r="Y175" s="135">
        <f>X175*K175</f>
        <v>0</v>
      </c>
      <c r="Z175" s="135">
        <v>0</v>
      </c>
      <c r="AA175" s="136">
        <f>Z175*K175</f>
        <v>0</v>
      </c>
      <c r="AR175" s="14" t="s">
        <v>135</v>
      </c>
      <c r="AT175" s="14" t="s">
        <v>137</v>
      </c>
      <c r="AU175" s="14" t="s">
        <v>20</v>
      </c>
      <c r="AY175" s="14" t="s">
        <v>136</v>
      </c>
      <c r="BE175" s="137">
        <f>IF(U175="základní",N175,0)</f>
        <v>0</v>
      </c>
      <c r="BF175" s="137">
        <f>IF(U175="snížená",N175,0)</f>
        <v>0</v>
      </c>
      <c r="BG175" s="137">
        <f>IF(U175="zákl. přenesená",N175,0)</f>
        <v>0</v>
      </c>
      <c r="BH175" s="137">
        <f>IF(U175="sníž. přenesená",N175,0)</f>
        <v>0</v>
      </c>
      <c r="BI175" s="137">
        <f>IF(U175="nulová",N175,0)</f>
        <v>0</v>
      </c>
      <c r="BJ175" s="14" t="s">
        <v>20</v>
      </c>
      <c r="BK175" s="137">
        <f>ROUND(L175*K175,2)</f>
        <v>0</v>
      </c>
      <c r="BL175" s="14" t="s">
        <v>135</v>
      </c>
      <c r="BM175" s="14" t="s">
        <v>762</v>
      </c>
    </row>
    <row r="176" spans="2:65" s="9" customFormat="1" ht="31.5" customHeight="1" x14ac:dyDescent="0.3">
      <c r="B176" s="138"/>
      <c r="C176" s="139"/>
      <c r="D176" s="139"/>
      <c r="E176" s="140" t="s">
        <v>3</v>
      </c>
      <c r="F176" s="213" t="s">
        <v>763</v>
      </c>
      <c r="G176" s="214"/>
      <c r="H176" s="214"/>
      <c r="I176" s="214"/>
      <c r="J176" s="139"/>
      <c r="K176" s="141" t="s">
        <v>3</v>
      </c>
      <c r="L176" s="139"/>
      <c r="M176" s="139"/>
      <c r="N176" s="139"/>
      <c r="O176" s="139"/>
      <c r="P176" s="139"/>
      <c r="Q176" s="139"/>
      <c r="R176" s="142"/>
      <c r="T176" s="143"/>
      <c r="U176" s="139"/>
      <c r="V176" s="139"/>
      <c r="W176" s="139"/>
      <c r="X176" s="139"/>
      <c r="Y176" s="139"/>
      <c r="Z176" s="139"/>
      <c r="AA176" s="144"/>
      <c r="AT176" s="145" t="s">
        <v>143</v>
      </c>
      <c r="AU176" s="145" t="s">
        <v>20</v>
      </c>
      <c r="AV176" s="9" t="s">
        <v>20</v>
      </c>
      <c r="AW176" s="9" t="s">
        <v>32</v>
      </c>
      <c r="AX176" s="9" t="s">
        <v>74</v>
      </c>
      <c r="AY176" s="145" t="s">
        <v>136</v>
      </c>
    </row>
    <row r="177" spans="2:65" s="9" customFormat="1" ht="22.5" customHeight="1" x14ac:dyDescent="0.3">
      <c r="B177" s="138"/>
      <c r="C177" s="139"/>
      <c r="D177" s="139"/>
      <c r="E177" s="140" t="s">
        <v>3</v>
      </c>
      <c r="F177" s="215" t="s">
        <v>153</v>
      </c>
      <c r="G177" s="214"/>
      <c r="H177" s="214"/>
      <c r="I177" s="214"/>
      <c r="J177" s="139"/>
      <c r="K177" s="141" t="s">
        <v>3</v>
      </c>
      <c r="L177" s="139"/>
      <c r="M177" s="139"/>
      <c r="N177" s="139"/>
      <c r="O177" s="139"/>
      <c r="P177" s="139"/>
      <c r="Q177" s="139"/>
      <c r="R177" s="142"/>
      <c r="T177" s="143"/>
      <c r="U177" s="139"/>
      <c r="V177" s="139"/>
      <c r="W177" s="139"/>
      <c r="X177" s="139"/>
      <c r="Y177" s="139"/>
      <c r="Z177" s="139"/>
      <c r="AA177" s="144"/>
      <c r="AT177" s="145" t="s">
        <v>143</v>
      </c>
      <c r="AU177" s="145" t="s">
        <v>20</v>
      </c>
      <c r="AV177" s="9" t="s">
        <v>20</v>
      </c>
      <c r="AW177" s="9" t="s">
        <v>32</v>
      </c>
      <c r="AX177" s="9" t="s">
        <v>74</v>
      </c>
      <c r="AY177" s="145" t="s">
        <v>136</v>
      </c>
    </row>
    <row r="178" spans="2:65" s="9" customFormat="1" ht="31.5" customHeight="1" x14ac:dyDescent="0.3">
      <c r="B178" s="138"/>
      <c r="C178" s="139"/>
      <c r="D178" s="139"/>
      <c r="E178" s="140" t="s">
        <v>3</v>
      </c>
      <c r="F178" s="215" t="s">
        <v>695</v>
      </c>
      <c r="G178" s="214"/>
      <c r="H178" s="214"/>
      <c r="I178" s="214"/>
      <c r="J178" s="139"/>
      <c r="K178" s="141" t="s">
        <v>3</v>
      </c>
      <c r="L178" s="139"/>
      <c r="M178" s="139"/>
      <c r="N178" s="139"/>
      <c r="O178" s="139"/>
      <c r="P178" s="139"/>
      <c r="Q178" s="139"/>
      <c r="R178" s="142"/>
      <c r="T178" s="143"/>
      <c r="U178" s="139"/>
      <c r="V178" s="139"/>
      <c r="W178" s="139"/>
      <c r="X178" s="139"/>
      <c r="Y178" s="139"/>
      <c r="Z178" s="139"/>
      <c r="AA178" s="144"/>
      <c r="AT178" s="145" t="s">
        <v>143</v>
      </c>
      <c r="AU178" s="145" t="s">
        <v>20</v>
      </c>
      <c r="AV178" s="9" t="s">
        <v>20</v>
      </c>
      <c r="AW178" s="9" t="s">
        <v>32</v>
      </c>
      <c r="AX178" s="9" t="s">
        <v>74</v>
      </c>
      <c r="AY178" s="145" t="s">
        <v>136</v>
      </c>
    </row>
    <row r="179" spans="2:65" s="10" customFormat="1" ht="22.5" customHeight="1" x14ac:dyDescent="0.3">
      <c r="B179" s="146"/>
      <c r="C179" s="147"/>
      <c r="D179" s="147"/>
      <c r="E179" s="148" t="s">
        <v>190</v>
      </c>
      <c r="F179" s="208" t="s">
        <v>764</v>
      </c>
      <c r="G179" s="209"/>
      <c r="H179" s="209"/>
      <c r="I179" s="209"/>
      <c r="J179" s="147"/>
      <c r="K179" s="149">
        <v>2.407</v>
      </c>
      <c r="L179" s="147"/>
      <c r="M179" s="147"/>
      <c r="N179" s="147"/>
      <c r="O179" s="147"/>
      <c r="P179" s="147"/>
      <c r="Q179" s="147"/>
      <c r="R179" s="150"/>
      <c r="T179" s="151"/>
      <c r="U179" s="147"/>
      <c r="V179" s="147"/>
      <c r="W179" s="147"/>
      <c r="X179" s="147"/>
      <c r="Y179" s="147"/>
      <c r="Z179" s="147"/>
      <c r="AA179" s="152"/>
      <c r="AT179" s="153" t="s">
        <v>143</v>
      </c>
      <c r="AU179" s="153" t="s">
        <v>20</v>
      </c>
      <c r="AV179" s="10" t="s">
        <v>105</v>
      </c>
      <c r="AW179" s="10" t="s">
        <v>32</v>
      </c>
      <c r="AX179" s="10" t="s">
        <v>74</v>
      </c>
      <c r="AY179" s="153" t="s">
        <v>136</v>
      </c>
    </row>
    <row r="180" spans="2:65" s="9" customFormat="1" ht="31.5" customHeight="1" x14ac:dyDescent="0.3">
      <c r="B180" s="138"/>
      <c r="C180" s="139"/>
      <c r="D180" s="139"/>
      <c r="E180" s="140" t="s">
        <v>3</v>
      </c>
      <c r="F180" s="215" t="s">
        <v>697</v>
      </c>
      <c r="G180" s="214"/>
      <c r="H180" s="214"/>
      <c r="I180" s="214"/>
      <c r="J180" s="139"/>
      <c r="K180" s="141" t="s">
        <v>3</v>
      </c>
      <c r="L180" s="139"/>
      <c r="M180" s="139"/>
      <c r="N180" s="139"/>
      <c r="O180" s="139"/>
      <c r="P180" s="139"/>
      <c r="Q180" s="139"/>
      <c r="R180" s="142"/>
      <c r="T180" s="143"/>
      <c r="U180" s="139"/>
      <c r="V180" s="139"/>
      <c r="W180" s="139"/>
      <c r="X180" s="139"/>
      <c r="Y180" s="139"/>
      <c r="Z180" s="139"/>
      <c r="AA180" s="144"/>
      <c r="AT180" s="145" t="s">
        <v>143</v>
      </c>
      <c r="AU180" s="145" t="s">
        <v>20</v>
      </c>
      <c r="AV180" s="9" t="s">
        <v>20</v>
      </c>
      <c r="AW180" s="9" t="s">
        <v>32</v>
      </c>
      <c r="AX180" s="9" t="s">
        <v>74</v>
      </c>
      <c r="AY180" s="145" t="s">
        <v>136</v>
      </c>
    </row>
    <row r="181" spans="2:65" s="10" customFormat="1" ht="22.5" customHeight="1" x14ac:dyDescent="0.3">
      <c r="B181" s="146"/>
      <c r="C181" s="147"/>
      <c r="D181" s="147"/>
      <c r="E181" s="148" t="s">
        <v>192</v>
      </c>
      <c r="F181" s="208" t="s">
        <v>765</v>
      </c>
      <c r="G181" s="209"/>
      <c r="H181" s="209"/>
      <c r="I181" s="209"/>
      <c r="J181" s="147"/>
      <c r="K181" s="149">
        <v>5.415</v>
      </c>
      <c r="L181" s="147"/>
      <c r="M181" s="147"/>
      <c r="N181" s="147"/>
      <c r="O181" s="147"/>
      <c r="P181" s="147"/>
      <c r="Q181" s="147"/>
      <c r="R181" s="150"/>
      <c r="T181" s="151"/>
      <c r="U181" s="147"/>
      <c r="V181" s="147"/>
      <c r="W181" s="147"/>
      <c r="X181" s="147"/>
      <c r="Y181" s="147"/>
      <c r="Z181" s="147"/>
      <c r="AA181" s="152"/>
      <c r="AT181" s="153" t="s">
        <v>143</v>
      </c>
      <c r="AU181" s="153" t="s">
        <v>20</v>
      </c>
      <c r="AV181" s="10" t="s">
        <v>105</v>
      </c>
      <c r="AW181" s="10" t="s">
        <v>32</v>
      </c>
      <c r="AX181" s="10" t="s">
        <v>74</v>
      </c>
      <c r="AY181" s="153" t="s">
        <v>136</v>
      </c>
    </row>
    <row r="182" spans="2:65" s="9" customFormat="1" ht="22.5" customHeight="1" x14ac:dyDescent="0.3">
      <c r="B182" s="138"/>
      <c r="C182" s="139"/>
      <c r="D182" s="139"/>
      <c r="E182" s="140" t="s">
        <v>3</v>
      </c>
      <c r="F182" s="215" t="s">
        <v>699</v>
      </c>
      <c r="G182" s="214"/>
      <c r="H182" s="214"/>
      <c r="I182" s="214"/>
      <c r="J182" s="139"/>
      <c r="K182" s="141" t="s">
        <v>3</v>
      </c>
      <c r="L182" s="139"/>
      <c r="M182" s="139"/>
      <c r="N182" s="139"/>
      <c r="O182" s="139"/>
      <c r="P182" s="139"/>
      <c r="Q182" s="139"/>
      <c r="R182" s="142"/>
      <c r="T182" s="143"/>
      <c r="U182" s="139"/>
      <c r="V182" s="139"/>
      <c r="W182" s="139"/>
      <c r="X182" s="139"/>
      <c r="Y182" s="139"/>
      <c r="Z182" s="139"/>
      <c r="AA182" s="144"/>
      <c r="AT182" s="145" t="s">
        <v>143</v>
      </c>
      <c r="AU182" s="145" t="s">
        <v>20</v>
      </c>
      <c r="AV182" s="9" t="s">
        <v>20</v>
      </c>
      <c r="AW182" s="9" t="s">
        <v>32</v>
      </c>
      <c r="AX182" s="9" t="s">
        <v>74</v>
      </c>
      <c r="AY182" s="145" t="s">
        <v>136</v>
      </c>
    </row>
    <row r="183" spans="2:65" s="10" customFormat="1" ht="22.5" customHeight="1" x14ac:dyDescent="0.3">
      <c r="B183" s="146"/>
      <c r="C183" s="147"/>
      <c r="D183" s="147"/>
      <c r="E183" s="148" t="s">
        <v>766</v>
      </c>
      <c r="F183" s="208" t="s">
        <v>767</v>
      </c>
      <c r="G183" s="209"/>
      <c r="H183" s="209"/>
      <c r="I183" s="209"/>
      <c r="J183" s="147"/>
      <c r="K183" s="149">
        <v>5.1449999999999996</v>
      </c>
      <c r="L183" s="147"/>
      <c r="M183" s="147"/>
      <c r="N183" s="147"/>
      <c r="O183" s="147"/>
      <c r="P183" s="147"/>
      <c r="Q183" s="147"/>
      <c r="R183" s="150"/>
      <c r="T183" s="151"/>
      <c r="U183" s="147"/>
      <c r="V183" s="147"/>
      <c r="W183" s="147"/>
      <c r="X183" s="147"/>
      <c r="Y183" s="147"/>
      <c r="Z183" s="147"/>
      <c r="AA183" s="152"/>
      <c r="AT183" s="153" t="s">
        <v>143</v>
      </c>
      <c r="AU183" s="153" t="s">
        <v>20</v>
      </c>
      <c r="AV183" s="10" t="s">
        <v>105</v>
      </c>
      <c r="AW183" s="10" t="s">
        <v>32</v>
      </c>
      <c r="AX183" s="10" t="s">
        <v>74</v>
      </c>
      <c r="AY183" s="153" t="s">
        <v>136</v>
      </c>
    </row>
    <row r="184" spans="2:65" s="10" customFormat="1" ht="22.5" customHeight="1" x14ac:dyDescent="0.3">
      <c r="B184" s="146"/>
      <c r="C184" s="147"/>
      <c r="D184" s="147"/>
      <c r="E184" s="148" t="s">
        <v>768</v>
      </c>
      <c r="F184" s="208" t="s">
        <v>769</v>
      </c>
      <c r="G184" s="209"/>
      <c r="H184" s="209"/>
      <c r="I184" s="209"/>
      <c r="J184" s="147"/>
      <c r="K184" s="149">
        <v>12.967000000000001</v>
      </c>
      <c r="L184" s="147"/>
      <c r="M184" s="147"/>
      <c r="N184" s="147"/>
      <c r="O184" s="147"/>
      <c r="P184" s="147"/>
      <c r="Q184" s="147"/>
      <c r="R184" s="150"/>
      <c r="T184" s="151"/>
      <c r="U184" s="147"/>
      <c r="V184" s="147"/>
      <c r="W184" s="147"/>
      <c r="X184" s="147"/>
      <c r="Y184" s="147"/>
      <c r="Z184" s="147"/>
      <c r="AA184" s="152"/>
      <c r="AT184" s="153" t="s">
        <v>143</v>
      </c>
      <c r="AU184" s="153" t="s">
        <v>20</v>
      </c>
      <c r="AV184" s="10" t="s">
        <v>105</v>
      </c>
      <c r="AW184" s="10" t="s">
        <v>32</v>
      </c>
      <c r="AX184" s="10" t="s">
        <v>20</v>
      </c>
      <c r="AY184" s="153" t="s">
        <v>136</v>
      </c>
    </row>
    <row r="185" spans="2:65" s="8" customFormat="1" ht="37.35" customHeight="1" x14ac:dyDescent="0.35">
      <c r="B185" s="118"/>
      <c r="C185" s="119"/>
      <c r="D185" s="120" t="s">
        <v>117</v>
      </c>
      <c r="E185" s="120"/>
      <c r="F185" s="120"/>
      <c r="G185" s="120"/>
      <c r="H185" s="120"/>
      <c r="I185" s="120"/>
      <c r="J185" s="120"/>
      <c r="K185" s="120"/>
      <c r="L185" s="120"/>
      <c r="M185" s="120"/>
      <c r="N185" s="205">
        <f>BK185</f>
        <v>0</v>
      </c>
      <c r="O185" s="206"/>
      <c r="P185" s="206"/>
      <c r="Q185" s="206"/>
      <c r="R185" s="121"/>
      <c r="T185" s="122"/>
      <c r="U185" s="119"/>
      <c r="V185" s="119"/>
      <c r="W185" s="123">
        <f>SUM(W186:W313)</f>
        <v>0</v>
      </c>
      <c r="X185" s="119"/>
      <c r="Y185" s="123">
        <f>SUM(Y186:Y313)</f>
        <v>0</v>
      </c>
      <c r="Z185" s="119"/>
      <c r="AA185" s="124">
        <f>SUM(AA186:AA313)</f>
        <v>0</v>
      </c>
      <c r="AR185" s="125" t="s">
        <v>135</v>
      </c>
      <c r="AT185" s="126" t="s">
        <v>73</v>
      </c>
      <c r="AU185" s="126" t="s">
        <v>74</v>
      </c>
      <c r="AY185" s="125" t="s">
        <v>136</v>
      </c>
      <c r="BK185" s="127">
        <f>SUM(BK186:BK313)</f>
        <v>0</v>
      </c>
    </row>
    <row r="186" spans="2:65" s="1" customFormat="1" ht="31.5" customHeight="1" x14ac:dyDescent="0.3">
      <c r="B186" s="128"/>
      <c r="C186" s="129" t="s">
        <v>205</v>
      </c>
      <c r="D186" s="129" t="s">
        <v>137</v>
      </c>
      <c r="E186" s="130" t="s">
        <v>770</v>
      </c>
      <c r="F186" s="210" t="s">
        <v>771</v>
      </c>
      <c r="G186" s="211"/>
      <c r="H186" s="211"/>
      <c r="I186" s="211"/>
      <c r="J186" s="131" t="s">
        <v>197</v>
      </c>
      <c r="K186" s="132">
        <v>586</v>
      </c>
      <c r="L186" s="212">
        <v>0</v>
      </c>
      <c r="M186" s="211"/>
      <c r="N186" s="212">
        <f>ROUND(L186*K186,2)</f>
        <v>0</v>
      </c>
      <c r="O186" s="211"/>
      <c r="P186" s="211"/>
      <c r="Q186" s="211"/>
      <c r="R186" s="133"/>
      <c r="T186" s="134" t="s">
        <v>3</v>
      </c>
      <c r="U186" s="37" t="s">
        <v>39</v>
      </c>
      <c r="V186" s="135">
        <v>0</v>
      </c>
      <c r="W186" s="135">
        <f>V186*K186</f>
        <v>0</v>
      </c>
      <c r="X186" s="135">
        <v>0</v>
      </c>
      <c r="Y186" s="135">
        <f>X186*K186</f>
        <v>0</v>
      </c>
      <c r="Z186" s="135">
        <v>0</v>
      </c>
      <c r="AA186" s="136">
        <f>Z186*K186</f>
        <v>0</v>
      </c>
      <c r="AR186" s="14" t="s">
        <v>135</v>
      </c>
      <c r="AT186" s="14" t="s">
        <v>137</v>
      </c>
      <c r="AU186" s="14" t="s">
        <v>20</v>
      </c>
      <c r="AY186" s="14" t="s">
        <v>136</v>
      </c>
      <c r="BE186" s="137">
        <f>IF(U186="základní",N186,0)</f>
        <v>0</v>
      </c>
      <c r="BF186" s="137">
        <f>IF(U186="snížená",N186,0)</f>
        <v>0</v>
      </c>
      <c r="BG186" s="137">
        <f>IF(U186="zákl. přenesená",N186,0)</f>
        <v>0</v>
      </c>
      <c r="BH186" s="137">
        <f>IF(U186="sníž. přenesená",N186,0)</f>
        <v>0</v>
      </c>
      <c r="BI186" s="137">
        <f>IF(U186="nulová",N186,0)</f>
        <v>0</v>
      </c>
      <c r="BJ186" s="14" t="s">
        <v>20</v>
      </c>
      <c r="BK186" s="137">
        <f>ROUND(L186*K186,2)</f>
        <v>0</v>
      </c>
      <c r="BL186" s="14" t="s">
        <v>135</v>
      </c>
      <c r="BM186" s="14" t="s">
        <v>772</v>
      </c>
    </row>
    <row r="187" spans="2:65" s="9" customFormat="1" ht="22.5" customHeight="1" x14ac:dyDescent="0.3">
      <c r="B187" s="138"/>
      <c r="C187" s="139"/>
      <c r="D187" s="139"/>
      <c r="E187" s="140" t="s">
        <v>3</v>
      </c>
      <c r="F187" s="213" t="s">
        <v>773</v>
      </c>
      <c r="G187" s="214"/>
      <c r="H187" s="214"/>
      <c r="I187" s="214"/>
      <c r="J187" s="139"/>
      <c r="K187" s="141" t="s">
        <v>3</v>
      </c>
      <c r="L187" s="139"/>
      <c r="M187" s="139"/>
      <c r="N187" s="139"/>
      <c r="O187" s="139"/>
      <c r="P187" s="139"/>
      <c r="Q187" s="139"/>
      <c r="R187" s="142"/>
      <c r="T187" s="143"/>
      <c r="U187" s="139"/>
      <c r="V187" s="139"/>
      <c r="W187" s="139"/>
      <c r="X187" s="139"/>
      <c r="Y187" s="139"/>
      <c r="Z187" s="139"/>
      <c r="AA187" s="144"/>
      <c r="AT187" s="145" t="s">
        <v>143</v>
      </c>
      <c r="AU187" s="145" t="s">
        <v>20</v>
      </c>
      <c r="AV187" s="9" t="s">
        <v>20</v>
      </c>
      <c r="AW187" s="9" t="s">
        <v>32</v>
      </c>
      <c r="AX187" s="9" t="s">
        <v>74</v>
      </c>
      <c r="AY187" s="145" t="s">
        <v>136</v>
      </c>
    </row>
    <row r="188" spans="2:65" s="9" customFormat="1" ht="22.5" customHeight="1" x14ac:dyDescent="0.3">
      <c r="B188" s="138"/>
      <c r="C188" s="139"/>
      <c r="D188" s="139"/>
      <c r="E188" s="140" t="s">
        <v>3</v>
      </c>
      <c r="F188" s="215" t="s">
        <v>774</v>
      </c>
      <c r="G188" s="214"/>
      <c r="H188" s="214"/>
      <c r="I188" s="214"/>
      <c r="J188" s="139"/>
      <c r="K188" s="141" t="s">
        <v>3</v>
      </c>
      <c r="L188" s="139"/>
      <c r="M188" s="139"/>
      <c r="N188" s="139"/>
      <c r="O188" s="139"/>
      <c r="P188" s="139"/>
      <c r="Q188" s="139"/>
      <c r="R188" s="142"/>
      <c r="T188" s="143"/>
      <c r="U188" s="139"/>
      <c r="V188" s="139"/>
      <c r="W188" s="139"/>
      <c r="X188" s="139"/>
      <c r="Y188" s="139"/>
      <c r="Z188" s="139"/>
      <c r="AA188" s="144"/>
      <c r="AT188" s="145" t="s">
        <v>143</v>
      </c>
      <c r="AU188" s="145" t="s">
        <v>20</v>
      </c>
      <c r="AV188" s="9" t="s">
        <v>20</v>
      </c>
      <c r="AW188" s="9" t="s">
        <v>32</v>
      </c>
      <c r="AX188" s="9" t="s">
        <v>74</v>
      </c>
      <c r="AY188" s="145" t="s">
        <v>136</v>
      </c>
    </row>
    <row r="189" spans="2:65" s="9" customFormat="1" ht="22.5" customHeight="1" x14ac:dyDescent="0.3">
      <c r="B189" s="138"/>
      <c r="C189" s="139"/>
      <c r="D189" s="139"/>
      <c r="E189" s="140" t="s">
        <v>3</v>
      </c>
      <c r="F189" s="215" t="s">
        <v>775</v>
      </c>
      <c r="G189" s="214"/>
      <c r="H189" s="214"/>
      <c r="I189" s="214"/>
      <c r="J189" s="139"/>
      <c r="K189" s="141" t="s">
        <v>3</v>
      </c>
      <c r="L189" s="139"/>
      <c r="M189" s="139"/>
      <c r="N189" s="139"/>
      <c r="O189" s="139"/>
      <c r="P189" s="139"/>
      <c r="Q189" s="139"/>
      <c r="R189" s="142"/>
      <c r="T189" s="143"/>
      <c r="U189" s="139"/>
      <c r="V189" s="139"/>
      <c r="W189" s="139"/>
      <c r="X189" s="139"/>
      <c r="Y189" s="139"/>
      <c r="Z189" s="139"/>
      <c r="AA189" s="144"/>
      <c r="AT189" s="145" t="s">
        <v>143</v>
      </c>
      <c r="AU189" s="145" t="s">
        <v>20</v>
      </c>
      <c r="AV189" s="9" t="s">
        <v>20</v>
      </c>
      <c r="AW189" s="9" t="s">
        <v>32</v>
      </c>
      <c r="AX189" s="9" t="s">
        <v>74</v>
      </c>
      <c r="AY189" s="145" t="s">
        <v>136</v>
      </c>
    </row>
    <row r="190" spans="2:65" s="10" customFormat="1" ht="22.5" customHeight="1" x14ac:dyDescent="0.3">
      <c r="B190" s="146"/>
      <c r="C190" s="147"/>
      <c r="D190" s="147"/>
      <c r="E190" s="148" t="s">
        <v>201</v>
      </c>
      <c r="F190" s="208" t="s">
        <v>776</v>
      </c>
      <c r="G190" s="209"/>
      <c r="H190" s="209"/>
      <c r="I190" s="209"/>
      <c r="J190" s="147"/>
      <c r="K190" s="149">
        <v>586</v>
      </c>
      <c r="L190" s="147"/>
      <c r="M190" s="147"/>
      <c r="N190" s="147"/>
      <c r="O190" s="147"/>
      <c r="P190" s="147"/>
      <c r="Q190" s="147"/>
      <c r="R190" s="150"/>
      <c r="T190" s="151"/>
      <c r="U190" s="147"/>
      <c r="V190" s="147"/>
      <c r="W190" s="147"/>
      <c r="X190" s="147"/>
      <c r="Y190" s="147"/>
      <c r="Z190" s="147"/>
      <c r="AA190" s="152"/>
      <c r="AT190" s="153" t="s">
        <v>143</v>
      </c>
      <c r="AU190" s="153" t="s">
        <v>20</v>
      </c>
      <c r="AV190" s="10" t="s">
        <v>105</v>
      </c>
      <c r="AW190" s="10" t="s">
        <v>32</v>
      </c>
      <c r="AX190" s="10" t="s">
        <v>74</v>
      </c>
      <c r="AY190" s="153" t="s">
        <v>136</v>
      </c>
    </row>
    <row r="191" spans="2:65" s="10" customFormat="1" ht="22.5" customHeight="1" x14ac:dyDescent="0.3">
      <c r="B191" s="146"/>
      <c r="C191" s="147"/>
      <c r="D191" s="147"/>
      <c r="E191" s="148" t="s">
        <v>203</v>
      </c>
      <c r="F191" s="208" t="s">
        <v>777</v>
      </c>
      <c r="G191" s="209"/>
      <c r="H191" s="209"/>
      <c r="I191" s="209"/>
      <c r="J191" s="147"/>
      <c r="K191" s="149">
        <v>586</v>
      </c>
      <c r="L191" s="147"/>
      <c r="M191" s="147"/>
      <c r="N191" s="147"/>
      <c r="O191" s="147"/>
      <c r="P191" s="147"/>
      <c r="Q191" s="147"/>
      <c r="R191" s="150"/>
      <c r="T191" s="151"/>
      <c r="U191" s="147"/>
      <c r="V191" s="147"/>
      <c r="W191" s="147"/>
      <c r="X191" s="147"/>
      <c r="Y191" s="147"/>
      <c r="Z191" s="147"/>
      <c r="AA191" s="152"/>
      <c r="AT191" s="153" t="s">
        <v>143</v>
      </c>
      <c r="AU191" s="153" t="s">
        <v>20</v>
      </c>
      <c r="AV191" s="10" t="s">
        <v>105</v>
      </c>
      <c r="AW191" s="10" t="s">
        <v>32</v>
      </c>
      <c r="AX191" s="10" t="s">
        <v>20</v>
      </c>
      <c r="AY191" s="153" t="s">
        <v>136</v>
      </c>
    </row>
    <row r="192" spans="2:65" s="1" customFormat="1" ht="31.5" customHeight="1" x14ac:dyDescent="0.3">
      <c r="B192" s="128"/>
      <c r="C192" s="129" t="s">
        <v>309</v>
      </c>
      <c r="D192" s="129" t="s">
        <v>137</v>
      </c>
      <c r="E192" s="130" t="s">
        <v>778</v>
      </c>
      <c r="F192" s="210" t="s">
        <v>779</v>
      </c>
      <c r="G192" s="211"/>
      <c r="H192" s="211"/>
      <c r="I192" s="211"/>
      <c r="J192" s="131" t="s">
        <v>197</v>
      </c>
      <c r="K192" s="132">
        <v>586</v>
      </c>
      <c r="L192" s="212">
        <v>0</v>
      </c>
      <c r="M192" s="211"/>
      <c r="N192" s="212">
        <f>ROUND(L192*K192,2)</f>
        <v>0</v>
      </c>
      <c r="O192" s="211"/>
      <c r="P192" s="211"/>
      <c r="Q192" s="211"/>
      <c r="R192" s="133"/>
      <c r="T192" s="134" t="s">
        <v>3</v>
      </c>
      <c r="U192" s="37" t="s">
        <v>39</v>
      </c>
      <c r="V192" s="135">
        <v>0</v>
      </c>
      <c r="W192" s="135">
        <f>V192*K192</f>
        <v>0</v>
      </c>
      <c r="X192" s="135">
        <v>0</v>
      </c>
      <c r="Y192" s="135">
        <f>X192*K192</f>
        <v>0</v>
      </c>
      <c r="Z192" s="135">
        <v>0</v>
      </c>
      <c r="AA192" s="136">
        <f>Z192*K192</f>
        <v>0</v>
      </c>
      <c r="AR192" s="14" t="s">
        <v>135</v>
      </c>
      <c r="AT192" s="14" t="s">
        <v>137</v>
      </c>
      <c r="AU192" s="14" t="s">
        <v>20</v>
      </c>
      <c r="AY192" s="14" t="s">
        <v>136</v>
      </c>
      <c r="BE192" s="137">
        <f>IF(U192="základní",N192,0)</f>
        <v>0</v>
      </c>
      <c r="BF192" s="137">
        <f>IF(U192="snížená",N192,0)</f>
        <v>0</v>
      </c>
      <c r="BG192" s="137">
        <f>IF(U192="zákl. přenesená",N192,0)</f>
        <v>0</v>
      </c>
      <c r="BH192" s="137">
        <f>IF(U192="sníž. přenesená",N192,0)</f>
        <v>0</v>
      </c>
      <c r="BI192" s="137">
        <f>IF(U192="nulová",N192,0)</f>
        <v>0</v>
      </c>
      <c r="BJ192" s="14" t="s">
        <v>20</v>
      </c>
      <c r="BK192" s="137">
        <f>ROUND(L192*K192,2)</f>
        <v>0</v>
      </c>
      <c r="BL192" s="14" t="s">
        <v>135</v>
      </c>
      <c r="BM192" s="14" t="s">
        <v>780</v>
      </c>
    </row>
    <row r="193" spans="2:51" s="9" customFormat="1" ht="22.5" customHeight="1" x14ac:dyDescent="0.3">
      <c r="B193" s="138"/>
      <c r="C193" s="139"/>
      <c r="D193" s="139"/>
      <c r="E193" s="140" t="s">
        <v>3</v>
      </c>
      <c r="F193" s="213" t="s">
        <v>781</v>
      </c>
      <c r="G193" s="214"/>
      <c r="H193" s="214"/>
      <c r="I193" s="214"/>
      <c r="J193" s="139"/>
      <c r="K193" s="141" t="s">
        <v>3</v>
      </c>
      <c r="L193" s="139"/>
      <c r="M193" s="139"/>
      <c r="N193" s="139"/>
      <c r="O193" s="139"/>
      <c r="P193" s="139"/>
      <c r="Q193" s="139"/>
      <c r="R193" s="142"/>
      <c r="T193" s="143"/>
      <c r="U193" s="139"/>
      <c r="V193" s="139"/>
      <c r="W193" s="139"/>
      <c r="X193" s="139"/>
      <c r="Y193" s="139"/>
      <c r="Z193" s="139"/>
      <c r="AA193" s="144"/>
      <c r="AT193" s="145" t="s">
        <v>143</v>
      </c>
      <c r="AU193" s="145" t="s">
        <v>20</v>
      </c>
      <c r="AV193" s="9" t="s">
        <v>20</v>
      </c>
      <c r="AW193" s="9" t="s">
        <v>32</v>
      </c>
      <c r="AX193" s="9" t="s">
        <v>74</v>
      </c>
      <c r="AY193" s="145" t="s">
        <v>136</v>
      </c>
    </row>
    <row r="194" spans="2:51" s="9" customFormat="1" ht="22.5" customHeight="1" x14ac:dyDescent="0.3">
      <c r="B194" s="138"/>
      <c r="C194" s="139"/>
      <c r="D194" s="139"/>
      <c r="E194" s="140" t="s">
        <v>3</v>
      </c>
      <c r="F194" s="215" t="s">
        <v>153</v>
      </c>
      <c r="G194" s="214"/>
      <c r="H194" s="214"/>
      <c r="I194" s="214"/>
      <c r="J194" s="139"/>
      <c r="K194" s="141" t="s">
        <v>3</v>
      </c>
      <c r="L194" s="139"/>
      <c r="M194" s="139"/>
      <c r="N194" s="139"/>
      <c r="O194" s="139"/>
      <c r="P194" s="139"/>
      <c r="Q194" s="139"/>
      <c r="R194" s="142"/>
      <c r="T194" s="143"/>
      <c r="U194" s="139"/>
      <c r="V194" s="139"/>
      <c r="W194" s="139"/>
      <c r="X194" s="139"/>
      <c r="Y194" s="139"/>
      <c r="Z194" s="139"/>
      <c r="AA194" s="144"/>
      <c r="AT194" s="145" t="s">
        <v>143</v>
      </c>
      <c r="AU194" s="145" t="s">
        <v>20</v>
      </c>
      <c r="AV194" s="9" t="s">
        <v>20</v>
      </c>
      <c r="AW194" s="9" t="s">
        <v>32</v>
      </c>
      <c r="AX194" s="9" t="s">
        <v>74</v>
      </c>
      <c r="AY194" s="145" t="s">
        <v>136</v>
      </c>
    </row>
    <row r="195" spans="2:51" s="9" customFormat="1" ht="22.5" customHeight="1" x14ac:dyDescent="0.3">
      <c r="B195" s="138"/>
      <c r="C195" s="139"/>
      <c r="D195" s="139"/>
      <c r="E195" s="140" t="s">
        <v>3</v>
      </c>
      <c r="F195" s="215" t="s">
        <v>706</v>
      </c>
      <c r="G195" s="214"/>
      <c r="H195" s="214"/>
      <c r="I195" s="214"/>
      <c r="J195" s="139"/>
      <c r="K195" s="141" t="s">
        <v>3</v>
      </c>
      <c r="L195" s="139"/>
      <c r="M195" s="139"/>
      <c r="N195" s="139"/>
      <c r="O195" s="139"/>
      <c r="P195" s="139"/>
      <c r="Q195" s="139"/>
      <c r="R195" s="142"/>
      <c r="T195" s="143"/>
      <c r="U195" s="139"/>
      <c r="V195" s="139"/>
      <c r="W195" s="139"/>
      <c r="X195" s="139"/>
      <c r="Y195" s="139"/>
      <c r="Z195" s="139"/>
      <c r="AA195" s="144"/>
      <c r="AT195" s="145" t="s">
        <v>143</v>
      </c>
      <c r="AU195" s="145" t="s">
        <v>20</v>
      </c>
      <c r="AV195" s="9" t="s">
        <v>20</v>
      </c>
      <c r="AW195" s="9" t="s">
        <v>32</v>
      </c>
      <c r="AX195" s="9" t="s">
        <v>74</v>
      </c>
      <c r="AY195" s="145" t="s">
        <v>136</v>
      </c>
    </row>
    <row r="196" spans="2:51" s="9" customFormat="1" ht="22.5" customHeight="1" x14ac:dyDescent="0.3">
      <c r="B196" s="138"/>
      <c r="C196" s="139"/>
      <c r="D196" s="139"/>
      <c r="E196" s="140" t="s">
        <v>3</v>
      </c>
      <c r="F196" s="215" t="s">
        <v>782</v>
      </c>
      <c r="G196" s="214"/>
      <c r="H196" s="214"/>
      <c r="I196" s="214"/>
      <c r="J196" s="139"/>
      <c r="K196" s="141" t="s">
        <v>3</v>
      </c>
      <c r="L196" s="139"/>
      <c r="M196" s="139"/>
      <c r="N196" s="139"/>
      <c r="O196" s="139"/>
      <c r="P196" s="139"/>
      <c r="Q196" s="139"/>
      <c r="R196" s="142"/>
      <c r="T196" s="143"/>
      <c r="U196" s="139"/>
      <c r="V196" s="139"/>
      <c r="W196" s="139"/>
      <c r="X196" s="139"/>
      <c r="Y196" s="139"/>
      <c r="Z196" s="139"/>
      <c r="AA196" s="144"/>
      <c r="AT196" s="145" t="s">
        <v>143</v>
      </c>
      <c r="AU196" s="145" t="s">
        <v>20</v>
      </c>
      <c r="AV196" s="9" t="s">
        <v>20</v>
      </c>
      <c r="AW196" s="9" t="s">
        <v>32</v>
      </c>
      <c r="AX196" s="9" t="s">
        <v>74</v>
      </c>
      <c r="AY196" s="145" t="s">
        <v>136</v>
      </c>
    </row>
    <row r="197" spans="2:51" s="9" customFormat="1" ht="22.5" customHeight="1" x14ac:dyDescent="0.3">
      <c r="B197" s="138"/>
      <c r="C197" s="139"/>
      <c r="D197" s="139"/>
      <c r="E197" s="140" t="s">
        <v>3</v>
      </c>
      <c r="F197" s="215" t="s">
        <v>708</v>
      </c>
      <c r="G197" s="214"/>
      <c r="H197" s="214"/>
      <c r="I197" s="214"/>
      <c r="J197" s="139"/>
      <c r="K197" s="141" t="s">
        <v>3</v>
      </c>
      <c r="L197" s="139"/>
      <c r="M197" s="139"/>
      <c r="N197" s="139"/>
      <c r="O197" s="139"/>
      <c r="P197" s="139"/>
      <c r="Q197" s="139"/>
      <c r="R197" s="142"/>
      <c r="T197" s="143"/>
      <c r="U197" s="139"/>
      <c r="V197" s="139"/>
      <c r="W197" s="139"/>
      <c r="X197" s="139"/>
      <c r="Y197" s="139"/>
      <c r="Z197" s="139"/>
      <c r="AA197" s="144"/>
      <c r="AT197" s="145" t="s">
        <v>143</v>
      </c>
      <c r="AU197" s="145" t="s">
        <v>20</v>
      </c>
      <c r="AV197" s="9" t="s">
        <v>20</v>
      </c>
      <c r="AW197" s="9" t="s">
        <v>32</v>
      </c>
      <c r="AX197" s="9" t="s">
        <v>74</v>
      </c>
      <c r="AY197" s="145" t="s">
        <v>136</v>
      </c>
    </row>
    <row r="198" spans="2:51" s="10" customFormat="1" ht="22.5" customHeight="1" x14ac:dyDescent="0.3">
      <c r="B198" s="146"/>
      <c r="C198" s="147"/>
      <c r="D198" s="147"/>
      <c r="E198" s="148" t="s">
        <v>212</v>
      </c>
      <c r="F198" s="208" t="s">
        <v>783</v>
      </c>
      <c r="G198" s="209"/>
      <c r="H198" s="209"/>
      <c r="I198" s="209"/>
      <c r="J198" s="147"/>
      <c r="K198" s="149">
        <v>50</v>
      </c>
      <c r="L198" s="147"/>
      <c r="M198" s="147"/>
      <c r="N198" s="147"/>
      <c r="O198" s="147"/>
      <c r="P198" s="147"/>
      <c r="Q198" s="147"/>
      <c r="R198" s="150"/>
      <c r="T198" s="151"/>
      <c r="U198" s="147"/>
      <c r="V198" s="147"/>
      <c r="W198" s="147"/>
      <c r="X198" s="147"/>
      <c r="Y198" s="147"/>
      <c r="Z198" s="147"/>
      <c r="AA198" s="152"/>
      <c r="AT198" s="153" t="s">
        <v>143</v>
      </c>
      <c r="AU198" s="153" t="s">
        <v>20</v>
      </c>
      <c r="AV198" s="10" t="s">
        <v>105</v>
      </c>
      <c r="AW198" s="10" t="s">
        <v>32</v>
      </c>
      <c r="AX198" s="10" t="s">
        <v>74</v>
      </c>
      <c r="AY198" s="153" t="s">
        <v>136</v>
      </c>
    </row>
    <row r="199" spans="2:51" s="9" customFormat="1" ht="22.5" customHeight="1" x14ac:dyDescent="0.3">
      <c r="B199" s="138"/>
      <c r="C199" s="139"/>
      <c r="D199" s="139"/>
      <c r="E199" s="140" t="s">
        <v>3</v>
      </c>
      <c r="F199" s="215" t="s">
        <v>710</v>
      </c>
      <c r="G199" s="214"/>
      <c r="H199" s="214"/>
      <c r="I199" s="214"/>
      <c r="J199" s="139"/>
      <c r="K199" s="141" t="s">
        <v>3</v>
      </c>
      <c r="L199" s="139"/>
      <c r="M199" s="139"/>
      <c r="N199" s="139"/>
      <c r="O199" s="139"/>
      <c r="P199" s="139"/>
      <c r="Q199" s="139"/>
      <c r="R199" s="142"/>
      <c r="T199" s="143"/>
      <c r="U199" s="139"/>
      <c r="V199" s="139"/>
      <c r="W199" s="139"/>
      <c r="X199" s="139"/>
      <c r="Y199" s="139"/>
      <c r="Z199" s="139"/>
      <c r="AA199" s="144"/>
      <c r="AT199" s="145" t="s">
        <v>143</v>
      </c>
      <c r="AU199" s="145" t="s">
        <v>20</v>
      </c>
      <c r="AV199" s="9" t="s">
        <v>20</v>
      </c>
      <c r="AW199" s="9" t="s">
        <v>32</v>
      </c>
      <c r="AX199" s="9" t="s">
        <v>74</v>
      </c>
      <c r="AY199" s="145" t="s">
        <v>136</v>
      </c>
    </row>
    <row r="200" spans="2:51" s="10" customFormat="1" ht="22.5" customHeight="1" x14ac:dyDescent="0.3">
      <c r="B200" s="146"/>
      <c r="C200" s="147"/>
      <c r="D200" s="147"/>
      <c r="E200" s="148" t="s">
        <v>214</v>
      </c>
      <c r="F200" s="208" t="s">
        <v>516</v>
      </c>
      <c r="G200" s="209"/>
      <c r="H200" s="209"/>
      <c r="I200" s="209"/>
      <c r="J200" s="147"/>
      <c r="K200" s="149">
        <v>20</v>
      </c>
      <c r="L200" s="147"/>
      <c r="M200" s="147"/>
      <c r="N200" s="147"/>
      <c r="O200" s="147"/>
      <c r="P200" s="147"/>
      <c r="Q200" s="147"/>
      <c r="R200" s="150"/>
      <c r="T200" s="151"/>
      <c r="U200" s="147"/>
      <c r="V200" s="147"/>
      <c r="W200" s="147"/>
      <c r="X200" s="147"/>
      <c r="Y200" s="147"/>
      <c r="Z200" s="147"/>
      <c r="AA200" s="152"/>
      <c r="AT200" s="153" t="s">
        <v>143</v>
      </c>
      <c r="AU200" s="153" t="s">
        <v>20</v>
      </c>
      <c r="AV200" s="10" t="s">
        <v>105</v>
      </c>
      <c r="AW200" s="10" t="s">
        <v>32</v>
      </c>
      <c r="AX200" s="10" t="s">
        <v>74</v>
      </c>
      <c r="AY200" s="153" t="s">
        <v>136</v>
      </c>
    </row>
    <row r="201" spans="2:51" s="9" customFormat="1" ht="22.5" customHeight="1" x14ac:dyDescent="0.3">
      <c r="B201" s="138"/>
      <c r="C201" s="139"/>
      <c r="D201" s="139"/>
      <c r="E201" s="140" t="s">
        <v>3</v>
      </c>
      <c r="F201" s="215" t="s">
        <v>712</v>
      </c>
      <c r="G201" s="214"/>
      <c r="H201" s="214"/>
      <c r="I201" s="214"/>
      <c r="J201" s="139"/>
      <c r="K201" s="141" t="s">
        <v>3</v>
      </c>
      <c r="L201" s="139"/>
      <c r="M201" s="139"/>
      <c r="N201" s="139"/>
      <c r="O201" s="139"/>
      <c r="P201" s="139"/>
      <c r="Q201" s="139"/>
      <c r="R201" s="142"/>
      <c r="T201" s="143"/>
      <c r="U201" s="139"/>
      <c r="V201" s="139"/>
      <c r="W201" s="139"/>
      <c r="X201" s="139"/>
      <c r="Y201" s="139"/>
      <c r="Z201" s="139"/>
      <c r="AA201" s="144"/>
      <c r="AT201" s="145" t="s">
        <v>143</v>
      </c>
      <c r="AU201" s="145" t="s">
        <v>20</v>
      </c>
      <c r="AV201" s="9" t="s">
        <v>20</v>
      </c>
      <c r="AW201" s="9" t="s">
        <v>32</v>
      </c>
      <c r="AX201" s="9" t="s">
        <v>74</v>
      </c>
      <c r="AY201" s="145" t="s">
        <v>136</v>
      </c>
    </row>
    <row r="202" spans="2:51" s="10" customFormat="1" ht="22.5" customHeight="1" x14ac:dyDescent="0.3">
      <c r="B202" s="146"/>
      <c r="C202" s="147"/>
      <c r="D202" s="147"/>
      <c r="E202" s="148" t="s">
        <v>425</v>
      </c>
      <c r="F202" s="208" t="s">
        <v>516</v>
      </c>
      <c r="G202" s="209"/>
      <c r="H202" s="209"/>
      <c r="I202" s="209"/>
      <c r="J202" s="147"/>
      <c r="K202" s="149">
        <v>20</v>
      </c>
      <c r="L202" s="147"/>
      <c r="M202" s="147"/>
      <c r="N202" s="147"/>
      <c r="O202" s="147"/>
      <c r="P202" s="147"/>
      <c r="Q202" s="147"/>
      <c r="R202" s="150"/>
      <c r="T202" s="151"/>
      <c r="U202" s="147"/>
      <c r="V202" s="147"/>
      <c r="W202" s="147"/>
      <c r="X202" s="147"/>
      <c r="Y202" s="147"/>
      <c r="Z202" s="147"/>
      <c r="AA202" s="152"/>
      <c r="AT202" s="153" t="s">
        <v>143</v>
      </c>
      <c r="AU202" s="153" t="s">
        <v>20</v>
      </c>
      <c r="AV202" s="10" t="s">
        <v>105</v>
      </c>
      <c r="AW202" s="10" t="s">
        <v>32</v>
      </c>
      <c r="AX202" s="10" t="s">
        <v>74</v>
      </c>
      <c r="AY202" s="153" t="s">
        <v>136</v>
      </c>
    </row>
    <row r="203" spans="2:51" s="9" customFormat="1" ht="22.5" customHeight="1" x14ac:dyDescent="0.3">
      <c r="B203" s="138"/>
      <c r="C203" s="139"/>
      <c r="D203" s="139"/>
      <c r="E203" s="140" t="s">
        <v>3</v>
      </c>
      <c r="F203" s="215" t="s">
        <v>714</v>
      </c>
      <c r="G203" s="214"/>
      <c r="H203" s="214"/>
      <c r="I203" s="214"/>
      <c r="J203" s="139"/>
      <c r="K203" s="141" t="s">
        <v>3</v>
      </c>
      <c r="L203" s="139"/>
      <c r="M203" s="139"/>
      <c r="N203" s="139"/>
      <c r="O203" s="139"/>
      <c r="P203" s="139"/>
      <c r="Q203" s="139"/>
      <c r="R203" s="142"/>
      <c r="T203" s="143"/>
      <c r="U203" s="139"/>
      <c r="V203" s="139"/>
      <c r="W203" s="139"/>
      <c r="X203" s="139"/>
      <c r="Y203" s="139"/>
      <c r="Z203" s="139"/>
      <c r="AA203" s="144"/>
      <c r="AT203" s="145" t="s">
        <v>143</v>
      </c>
      <c r="AU203" s="145" t="s">
        <v>20</v>
      </c>
      <c r="AV203" s="9" t="s">
        <v>20</v>
      </c>
      <c r="AW203" s="9" t="s">
        <v>32</v>
      </c>
      <c r="AX203" s="9" t="s">
        <v>74</v>
      </c>
      <c r="AY203" s="145" t="s">
        <v>136</v>
      </c>
    </row>
    <row r="204" spans="2:51" s="10" customFormat="1" ht="22.5" customHeight="1" x14ac:dyDescent="0.3">
      <c r="B204" s="146"/>
      <c r="C204" s="147"/>
      <c r="D204" s="147"/>
      <c r="E204" s="148" t="s">
        <v>784</v>
      </c>
      <c r="F204" s="208" t="s">
        <v>229</v>
      </c>
      <c r="G204" s="209"/>
      <c r="H204" s="209"/>
      <c r="I204" s="209"/>
      <c r="J204" s="147"/>
      <c r="K204" s="149">
        <v>26</v>
      </c>
      <c r="L204" s="147"/>
      <c r="M204" s="147"/>
      <c r="N204" s="147"/>
      <c r="O204" s="147"/>
      <c r="P204" s="147"/>
      <c r="Q204" s="147"/>
      <c r="R204" s="150"/>
      <c r="T204" s="151"/>
      <c r="U204" s="147"/>
      <c r="V204" s="147"/>
      <c r="W204" s="147"/>
      <c r="X204" s="147"/>
      <c r="Y204" s="147"/>
      <c r="Z204" s="147"/>
      <c r="AA204" s="152"/>
      <c r="AT204" s="153" t="s">
        <v>143</v>
      </c>
      <c r="AU204" s="153" t="s">
        <v>20</v>
      </c>
      <c r="AV204" s="10" t="s">
        <v>105</v>
      </c>
      <c r="AW204" s="10" t="s">
        <v>32</v>
      </c>
      <c r="AX204" s="10" t="s">
        <v>74</v>
      </c>
      <c r="AY204" s="153" t="s">
        <v>136</v>
      </c>
    </row>
    <row r="205" spans="2:51" s="9" customFormat="1" ht="22.5" customHeight="1" x14ac:dyDescent="0.3">
      <c r="B205" s="138"/>
      <c r="C205" s="139"/>
      <c r="D205" s="139"/>
      <c r="E205" s="140" t="s">
        <v>3</v>
      </c>
      <c r="F205" s="215" t="s">
        <v>716</v>
      </c>
      <c r="G205" s="214"/>
      <c r="H205" s="214"/>
      <c r="I205" s="214"/>
      <c r="J205" s="139"/>
      <c r="K205" s="141" t="s">
        <v>3</v>
      </c>
      <c r="L205" s="139"/>
      <c r="M205" s="139"/>
      <c r="N205" s="139"/>
      <c r="O205" s="139"/>
      <c r="P205" s="139"/>
      <c r="Q205" s="139"/>
      <c r="R205" s="142"/>
      <c r="T205" s="143"/>
      <c r="U205" s="139"/>
      <c r="V205" s="139"/>
      <c r="W205" s="139"/>
      <c r="X205" s="139"/>
      <c r="Y205" s="139"/>
      <c r="Z205" s="139"/>
      <c r="AA205" s="144"/>
      <c r="AT205" s="145" t="s">
        <v>143</v>
      </c>
      <c r="AU205" s="145" t="s">
        <v>20</v>
      </c>
      <c r="AV205" s="9" t="s">
        <v>20</v>
      </c>
      <c r="AW205" s="9" t="s">
        <v>32</v>
      </c>
      <c r="AX205" s="9" t="s">
        <v>74</v>
      </c>
      <c r="AY205" s="145" t="s">
        <v>136</v>
      </c>
    </row>
    <row r="206" spans="2:51" s="10" customFormat="1" ht="22.5" customHeight="1" x14ac:dyDescent="0.3">
      <c r="B206" s="146"/>
      <c r="C206" s="147"/>
      <c r="D206" s="147"/>
      <c r="E206" s="148" t="s">
        <v>785</v>
      </c>
      <c r="F206" s="208" t="s">
        <v>786</v>
      </c>
      <c r="G206" s="209"/>
      <c r="H206" s="209"/>
      <c r="I206" s="209"/>
      <c r="J206" s="147"/>
      <c r="K206" s="149">
        <v>65</v>
      </c>
      <c r="L206" s="147"/>
      <c r="M206" s="147"/>
      <c r="N206" s="147"/>
      <c r="O206" s="147"/>
      <c r="P206" s="147"/>
      <c r="Q206" s="147"/>
      <c r="R206" s="150"/>
      <c r="T206" s="151"/>
      <c r="U206" s="147"/>
      <c r="V206" s="147"/>
      <c r="W206" s="147"/>
      <c r="X206" s="147"/>
      <c r="Y206" s="147"/>
      <c r="Z206" s="147"/>
      <c r="AA206" s="152"/>
      <c r="AT206" s="153" t="s">
        <v>143</v>
      </c>
      <c r="AU206" s="153" t="s">
        <v>20</v>
      </c>
      <c r="AV206" s="10" t="s">
        <v>105</v>
      </c>
      <c r="AW206" s="10" t="s">
        <v>32</v>
      </c>
      <c r="AX206" s="10" t="s">
        <v>74</v>
      </c>
      <c r="AY206" s="153" t="s">
        <v>136</v>
      </c>
    </row>
    <row r="207" spans="2:51" s="9" customFormat="1" ht="22.5" customHeight="1" x14ac:dyDescent="0.3">
      <c r="B207" s="138"/>
      <c r="C207" s="139"/>
      <c r="D207" s="139"/>
      <c r="E207" s="140" t="s">
        <v>3</v>
      </c>
      <c r="F207" s="215" t="s">
        <v>718</v>
      </c>
      <c r="G207" s="214"/>
      <c r="H207" s="214"/>
      <c r="I207" s="214"/>
      <c r="J207" s="139"/>
      <c r="K207" s="141" t="s">
        <v>3</v>
      </c>
      <c r="L207" s="139"/>
      <c r="M207" s="139"/>
      <c r="N207" s="139"/>
      <c r="O207" s="139"/>
      <c r="P207" s="139"/>
      <c r="Q207" s="139"/>
      <c r="R207" s="142"/>
      <c r="T207" s="143"/>
      <c r="U207" s="139"/>
      <c r="V207" s="139"/>
      <c r="W207" s="139"/>
      <c r="X207" s="139"/>
      <c r="Y207" s="139"/>
      <c r="Z207" s="139"/>
      <c r="AA207" s="144"/>
      <c r="AT207" s="145" t="s">
        <v>143</v>
      </c>
      <c r="AU207" s="145" t="s">
        <v>20</v>
      </c>
      <c r="AV207" s="9" t="s">
        <v>20</v>
      </c>
      <c r="AW207" s="9" t="s">
        <v>32</v>
      </c>
      <c r="AX207" s="9" t="s">
        <v>74</v>
      </c>
      <c r="AY207" s="145" t="s">
        <v>136</v>
      </c>
    </row>
    <row r="208" spans="2:51" s="10" customFormat="1" ht="22.5" customHeight="1" x14ac:dyDescent="0.3">
      <c r="B208" s="146"/>
      <c r="C208" s="147"/>
      <c r="D208" s="147"/>
      <c r="E208" s="148" t="s">
        <v>787</v>
      </c>
      <c r="F208" s="208" t="s">
        <v>223</v>
      </c>
      <c r="G208" s="209"/>
      <c r="H208" s="209"/>
      <c r="I208" s="209"/>
      <c r="J208" s="147"/>
      <c r="K208" s="149">
        <v>25</v>
      </c>
      <c r="L208" s="147"/>
      <c r="M208" s="147"/>
      <c r="N208" s="147"/>
      <c r="O208" s="147"/>
      <c r="P208" s="147"/>
      <c r="Q208" s="147"/>
      <c r="R208" s="150"/>
      <c r="T208" s="151"/>
      <c r="U208" s="147"/>
      <c r="V208" s="147"/>
      <c r="W208" s="147"/>
      <c r="X208" s="147"/>
      <c r="Y208" s="147"/>
      <c r="Z208" s="147"/>
      <c r="AA208" s="152"/>
      <c r="AT208" s="153" t="s">
        <v>143</v>
      </c>
      <c r="AU208" s="153" t="s">
        <v>20</v>
      </c>
      <c r="AV208" s="10" t="s">
        <v>105</v>
      </c>
      <c r="AW208" s="10" t="s">
        <v>32</v>
      </c>
      <c r="AX208" s="10" t="s">
        <v>74</v>
      </c>
      <c r="AY208" s="153" t="s">
        <v>136</v>
      </c>
    </row>
    <row r="209" spans="2:51" s="9" customFormat="1" ht="22.5" customHeight="1" x14ac:dyDescent="0.3">
      <c r="B209" s="138"/>
      <c r="C209" s="139"/>
      <c r="D209" s="139"/>
      <c r="E209" s="140" t="s">
        <v>3</v>
      </c>
      <c r="F209" s="215" t="s">
        <v>721</v>
      </c>
      <c r="G209" s="214"/>
      <c r="H209" s="214"/>
      <c r="I209" s="214"/>
      <c r="J209" s="139"/>
      <c r="K209" s="141" t="s">
        <v>3</v>
      </c>
      <c r="L209" s="139"/>
      <c r="M209" s="139"/>
      <c r="N209" s="139"/>
      <c r="O209" s="139"/>
      <c r="P209" s="139"/>
      <c r="Q209" s="139"/>
      <c r="R209" s="142"/>
      <c r="T209" s="143"/>
      <c r="U209" s="139"/>
      <c r="V209" s="139"/>
      <c r="W209" s="139"/>
      <c r="X209" s="139"/>
      <c r="Y209" s="139"/>
      <c r="Z209" s="139"/>
      <c r="AA209" s="144"/>
      <c r="AT209" s="145" t="s">
        <v>143</v>
      </c>
      <c r="AU209" s="145" t="s">
        <v>20</v>
      </c>
      <c r="AV209" s="9" t="s">
        <v>20</v>
      </c>
      <c r="AW209" s="9" t="s">
        <v>32</v>
      </c>
      <c r="AX209" s="9" t="s">
        <v>74</v>
      </c>
      <c r="AY209" s="145" t="s">
        <v>136</v>
      </c>
    </row>
    <row r="210" spans="2:51" s="10" customFormat="1" ht="22.5" customHeight="1" x14ac:dyDescent="0.3">
      <c r="B210" s="146"/>
      <c r="C210" s="147"/>
      <c r="D210" s="147"/>
      <c r="E210" s="148" t="s">
        <v>788</v>
      </c>
      <c r="F210" s="208" t="s">
        <v>789</v>
      </c>
      <c r="G210" s="209"/>
      <c r="H210" s="209"/>
      <c r="I210" s="209"/>
      <c r="J210" s="147"/>
      <c r="K210" s="149">
        <v>60</v>
      </c>
      <c r="L210" s="147"/>
      <c r="M210" s="147"/>
      <c r="N210" s="147"/>
      <c r="O210" s="147"/>
      <c r="P210" s="147"/>
      <c r="Q210" s="147"/>
      <c r="R210" s="150"/>
      <c r="T210" s="151"/>
      <c r="U210" s="147"/>
      <c r="V210" s="147"/>
      <c r="W210" s="147"/>
      <c r="X210" s="147"/>
      <c r="Y210" s="147"/>
      <c r="Z210" s="147"/>
      <c r="AA210" s="152"/>
      <c r="AT210" s="153" t="s">
        <v>143</v>
      </c>
      <c r="AU210" s="153" t="s">
        <v>20</v>
      </c>
      <c r="AV210" s="10" t="s">
        <v>105</v>
      </c>
      <c r="AW210" s="10" t="s">
        <v>32</v>
      </c>
      <c r="AX210" s="10" t="s">
        <v>74</v>
      </c>
      <c r="AY210" s="153" t="s">
        <v>136</v>
      </c>
    </row>
    <row r="211" spans="2:51" s="9" customFormat="1" ht="22.5" customHeight="1" x14ac:dyDescent="0.3">
      <c r="B211" s="138"/>
      <c r="C211" s="139"/>
      <c r="D211" s="139"/>
      <c r="E211" s="140" t="s">
        <v>3</v>
      </c>
      <c r="F211" s="215" t="s">
        <v>724</v>
      </c>
      <c r="G211" s="214"/>
      <c r="H211" s="214"/>
      <c r="I211" s="214"/>
      <c r="J211" s="139"/>
      <c r="K211" s="141" t="s">
        <v>3</v>
      </c>
      <c r="L211" s="139"/>
      <c r="M211" s="139"/>
      <c r="N211" s="139"/>
      <c r="O211" s="139"/>
      <c r="P211" s="139"/>
      <c r="Q211" s="139"/>
      <c r="R211" s="142"/>
      <c r="T211" s="143"/>
      <c r="U211" s="139"/>
      <c r="V211" s="139"/>
      <c r="W211" s="139"/>
      <c r="X211" s="139"/>
      <c r="Y211" s="139"/>
      <c r="Z211" s="139"/>
      <c r="AA211" s="144"/>
      <c r="AT211" s="145" t="s">
        <v>143</v>
      </c>
      <c r="AU211" s="145" t="s">
        <v>20</v>
      </c>
      <c r="AV211" s="9" t="s">
        <v>20</v>
      </c>
      <c r="AW211" s="9" t="s">
        <v>32</v>
      </c>
      <c r="AX211" s="9" t="s">
        <v>74</v>
      </c>
      <c r="AY211" s="145" t="s">
        <v>136</v>
      </c>
    </row>
    <row r="212" spans="2:51" s="10" customFormat="1" ht="22.5" customHeight="1" x14ac:dyDescent="0.3">
      <c r="B212" s="146"/>
      <c r="C212" s="147"/>
      <c r="D212" s="147"/>
      <c r="E212" s="148" t="s">
        <v>790</v>
      </c>
      <c r="F212" s="208" t="s">
        <v>325</v>
      </c>
      <c r="G212" s="209"/>
      <c r="H212" s="209"/>
      <c r="I212" s="209"/>
      <c r="J212" s="147"/>
      <c r="K212" s="149">
        <v>30</v>
      </c>
      <c r="L212" s="147"/>
      <c r="M212" s="147"/>
      <c r="N212" s="147"/>
      <c r="O212" s="147"/>
      <c r="P212" s="147"/>
      <c r="Q212" s="147"/>
      <c r="R212" s="150"/>
      <c r="T212" s="151"/>
      <c r="U212" s="147"/>
      <c r="V212" s="147"/>
      <c r="W212" s="147"/>
      <c r="X212" s="147"/>
      <c r="Y212" s="147"/>
      <c r="Z212" s="147"/>
      <c r="AA212" s="152"/>
      <c r="AT212" s="153" t="s">
        <v>143</v>
      </c>
      <c r="AU212" s="153" t="s">
        <v>20</v>
      </c>
      <c r="AV212" s="10" t="s">
        <v>105</v>
      </c>
      <c r="AW212" s="10" t="s">
        <v>32</v>
      </c>
      <c r="AX212" s="10" t="s">
        <v>74</v>
      </c>
      <c r="AY212" s="153" t="s">
        <v>136</v>
      </c>
    </row>
    <row r="213" spans="2:51" s="9" customFormat="1" ht="22.5" customHeight="1" x14ac:dyDescent="0.3">
      <c r="B213" s="138"/>
      <c r="C213" s="139"/>
      <c r="D213" s="139"/>
      <c r="E213" s="140" t="s">
        <v>3</v>
      </c>
      <c r="F213" s="215" t="s">
        <v>727</v>
      </c>
      <c r="G213" s="214"/>
      <c r="H213" s="214"/>
      <c r="I213" s="214"/>
      <c r="J213" s="139"/>
      <c r="K213" s="141" t="s">
        <v>3</v>
      </c>
      <c r="L213" s="139"/>
      <c r="M213" s="139"/>
      <c r="N213" s="139"/>
      <c r="O213" s="139"/>
      <c r="P213" s="139"/>
      <c r="Q213" s="139"/>
      <c r="R213" s="142"/>
      <c r="T213" s="143"/>
      <c r="U213" s="139"/>
      <c r="V213" s="139"/>
      <c r="W213" s="139"/>
      <c r="X213" s="139"/>
      <c r="Y213" s="139"/>
      <c r="Z213" s="139"/>
      <c r="AA213" s="144"/>
      <c r="AT213" s="145" t="s">
        <v>143</v>
      </c>
      <c r="AU213" s="145" t="s">
        <v>20</v>
      </c>
      <c r="AV213" s="9" t="s">
        <v>20</v>
      </c>
      <c r="AW213" s="9" t="s">
        <v>32</v>
      </c>
      <c r="AX213" s="9" t="s">
        <v>74</v>
      </c>
      <c r="AY213" s="145" t="s">
        <v>136</v>
      </c>
    </row>
    <row r="214" spans="2:51" s="10" customFormat="1" ht="22.5" customHeight="1" x14ac:dyDescent="0.3">
      <c r="B214" s="146"/>
      <c r="C214" s="147"/>
      <c r="D214" s="147"/>
      <c r="E214" s="148" t="s">
        <v>791</v>
      </c>
      <c r="F214" s="208" t="s">
        <v>792</v>
      </c>
      <c r="G214" s="209"/>
      <c r="H214" s="209"/>
      <c r="I214" s="209"/>
      <c r="J214" s="147"/>
      <c r="K214" s="149">
        <v>90</v>
      </c>
      <c r="L214" s="147"/>
      <c r="M214" s="147"/>
      <c r="N214" s="147"/>
      <c r="O214" s="147"/>
      <c r="P214" s="147"/>
      <c r="Q214" s="147"/>
      <c r="R214" s="150"/>
      <c r="T214" s="151"/>
      <c r="U214" s="147"/>
      <c r="V214" s="147"/>
      <c r="W214" s="147"/>
      <c r="X214" s="147"/>
      <c r="Y214" s="147"/>
      <c r="Z214" s="147"/>
      <c r="AA214" s="152"/>
      <c r="AT214" s="153" t="s">
        <v>143</v>
      </c>
      <c r="AU214" s="153" t="s">
        <v>20</v>
      </c>
      <c r="AV214" s="10" t="s">
        <v>105</v>
      </c>
      <c r="AW214" s="10" t="s">
        <v>32</v>
      </c>
      <c r="AX214" s="10" t="s">
        <v>74</v>
      </c>
      <c r="AY214" s="153" t="s">
        <v>136</v>
      </c>
    </row>
    <row r="215" spans="2:51" s="9" customFormat="1" ht="22.5" customHeight="1" x14ac:dyDescent="0.3">
      <c r="B215" s="138"/>
      <c r="C215" s="139"/>
      <c r="D215" s="139"/>
      <c r="E215" s="140" t="s">
        <v>3</v>
      </c>
      <c r="F215" s="215" t="s">
        <v>730</v>
      </c>
      <c r="G215" s="214"/>
      <c r="H215" s="214"/>
      <c r="I215" s="214"/>
      <c r="J215" s="139"/>
      <c r="K215" s="141" t="s">
        <v>3</v>
      </c>
      <c r="L215" s="139"/>
      <c r="M215" s="139"/>
      <c r="N215" s="139"/>
      <c r="O215" s="139"/>
      <c r="P215" s="139"/>
      <c r="Q215" s="139"/>
      <c r="R215" s="142"/>
      <c r="T215" s="143"/>
      <c r="U215" s="139"/>
      <c r="V215" s="139"/>
      <c r="W215" s="139"/>
      <c r="X215" s="139"/>
      <c r="Y215" s="139"/>
      <c r="Z215" s="139"/>
      <c r="AA215" s="144"/>
      <c r="AT215" s="145" t="s">
        <v>143</v>
      </c>
      <c r="AU215" s="145" t="s">
        <v>20</v>
      </c>
      <c r="AV215" s="9" t="s">
        <v>20</v>
      </c>
      <c r="AW215" s="9" t="s">
        <v>32</v>
      </c>
      <c r="AX215" s="9" t="s">
        <v>74</v>
      </c>
      <c r="AY215" s="145" t="s">
        <v>136</v>
      </c>
    </row>
    <row r="216" spans="2:51" s="10" customFormat="1" ht="22.5" customHeight="1" x14ac:dyDescent="0.3">
      <c r="B216" s="146"/>
      <c r="C216" s="147"/>
      <c r="D216" s="147"/>
      <c r="E216" s="148" t="s">
        <v>793</v>
      </c>
      <c r="F216" s="208" t="s">
        <v>674</v>
      </c>
      <c r="G216" s="209"/>
      <c r="H216" s="209"/>
      <c r="I216" s="209"/>
      <c r="J216" s="147"/>
      <c r="K216" s="149">
        <v>35</v>
      </c>
      <c r="L216" s="147"/>
      <c r="M216" s="147"/>
      <c r="N216" s="147"/>
      <c r="O216" s="147"/>
      <c r="P216" s="147"/>
      <c r="Q216" s="147"/>
      <c r="R216" s="150"/>
      <c r="T216" s="151"/>
      <c r="U216" s="147"/>
      <c r="V216" s="147"/>
      <c r="W216" s="147"/>
      <c r="X216" s="147"/>
      <c r="Y216" s="147"/>
      <c r="Z216" s="147"/>
      <c r="AA216" s="152"/>
      <c r="AT216" s="153" t="s">
        <v>143</v>
      </c>
      <c r="AU216" s="153" t="s">
        <v>20</v>
      </c>
      <c r="AV216" s="10" t="s">
        <v>105</v>
      </c>
      <c r="AW216" s="10" t="s">
        <v>32</v>
      </c>
      <c r="AX216" s="10" t="s">
        <v>74</v>
      </c>
      <c r="AY216" s="153" t="s">
        <v>136</v>
      </c>
    </row>
    <row r="217" spans="2:51" s="9" customFormat="1" ht="22.5" customHeight="1" x14ac:dyDescent="0.3">
      <c r="B217" s="138"/>
      <c r="C217" s="139"/>
      <c r="D217" s="139"/>
      <c r="E217" s="140" t="s">
        <v>3</v>
      </c>
      <c r="F217" s="215" t="s">
        <v>733</v>
      </c>
      <c r="G217" s="214"/>
      <c r="H217" s="214"/>
      <c r="I217" s="214"/>
      <c r="J217" s="139"/>
      <c r="K217" s="141" t="s">
        <v>3</v>
      </c>
      <c r="L217" s="139"/>
      <c r="M217" s="139"/>
      <c r="N217" s="139"/>
      <c r="O217" s="139"/>
      <c r="P217" s="139"/>
      <c r="Q217" s="139"/>
      <c r="R217" s="142"/>
      <c r="T217" s="143"/>
      <c r="U217" s="139"/>
      <c r="V217" s="139"/>
      <c r="W217" s="139"/>
      <c r="X217" s="139"/>
      <c r="Y217" s="139"/>
      <c r="Z217" s="139"/>
      <c r="AA217" s="144"/>
      <c r="AT217" s="145" t="s">
        <v>143</v>
      </c>
      <c r="AU217" s="145" t="s">
        <v>20</v>
      </c>
      <c r="AV217" s="9" t="s">
        <v>20</v>
      </c>
      <c r="AW217" s="9" t="s">
        <v>32</v>
      </c>
      <c r="AX217" s="9" t="s">
        <v>74</v>
      </c>
      <c r="AY217" s="145" t="s">
        <v>136</v>
      </c>
    </row>
    <row r="218" spans="2:51" s="10" customFormat="1" ht="22.5" customHeight="1" x14ac:dyDescent="0.3">
      <c r="B218" s="146"/>
      <c r="C218" s="147"/>
      <c r="D218" s="147"/>
      <c r="E218" s="148" t="s">
        <v>794</v>
      </c>
      <c r="F218" s="208" t="s">
        <v>795</v>
      </c>
      <c r="G218" s="209"/>
      <c r="H218" s="209"/>
      <c r="I218" s="209"/>
      <c r="J218" s="147"/>
      <c r="K218" s="149">
        <v>45</v>
      </c>
      <c r="L218" s="147"/>
      <c r="M218" s="147"/>
      <c r="N218" s="147"/>
      <c r="O218" s="147"/>
      <c r="P218" s="147"/>
      <c r="Q218" s="147"/>
      <c r="R218" s="150"/>
      <c r="T218" s="151"/>
      <c r="U218" s="147"/>
      <c r="V218" s="147"/>
      <c r="W218" s="147"/>
      <c r="X218" s="147"/>
      <c r="Y218" s="147"/>
      <c r="Z218" s="147"/>
      <c r="AA218" s="152"/>
      <c r="AT218" s="153" t="s">
        <v>143</v>
      </c>
      <c r="AU218" s="153" t="s">
        <v>20</v>
      </c>
      <c r="AV218" s="10" t="s">
        <v>105</v>
      </c>
      <c r="AW218" s="10" t="s">
        <v>32</v>
      </c>
      <c r="AX218" s="10" t="s">
        <v>74</v>
      </c>
      <c r="AY218" s="153" t="s">
        <v>136</v>
      </c>
    </row>
    <row r="219" spans="2:51" s="9" customFormat="1" ht="22.5" customHeight="1" x14ac:dyDescent="0.3">
      <c r="B219" s="138"/>
      <c r="C219" s="139"/>
      <c r="D219" s="139"/>
      <c r="E219" s="140" t="s">
        <v>3</v>
      </c>
      <c r="F219" s="215" t="s">
        <v>736</v>
      </c>
      <c r="G219" s="214"/>
      <c r="H219" s="214"/>
      <c r="I219" s="214"/>
      <c r="J219" s="139"/>
      <c r="K219" s="141" t="s">
        <v>3</v>
      </c>
      <c r="L219" s="139"/>
      <c r="M219" s="139"/>
      <c r="N219" s="139"/>
      <c r="O219" s="139"/>
      <c r="P219" s="139"/>
      <c r="Q219" s="139"/>
      <c r="R219" s="142"/>
      <c r="T219" s="143"/>
      <c r="U219" s="139"/>
      <c r="V219" s="139"/>
      <c r="W219" s="139"/>
      <c r="X219" s="139"/>
      <c r="Y219" s="139"/>
      <c r="Z219" s="139"/>
      <c r="AA219" s="144"/>
      <c r="AT219" s="145" t="s">
        <v>143</v>
      </c>
      <c r="AU219" s="145" t="s">
        <v>20</v>
      </c>
      <c r="AV219" s="9" t="s">
        <v>20</v>
      </c>
      <c r="AW219" s="9" t="s">
        <v>32</v>
      </c>
      <c r="AX219" s="9" t="s">
        <v>74</v>
      </c>
      <c r="AY219" s="145" t="s">
        <v>136</v>
      </c>
    </row>
    <row r="220" spans="2:51" s="10" customFormat="1" ht="22.5" customHeight="1" x14ac:dyDescent="0.3">
      <c r="B220" s="146"/>
      <c r="C220" s="147"/>
      <c r="D220" s="147"/>
      <c r="E220" s="148" t="s">
        <v>796</v>
      </c>
      <c r="F220" s="208" t="s">
        <v>789</v>
      </c>
      <c r="G220" s="209"/>
      <c r="H220" s="209"/>
      <c r="I220" s="209"/>
      <c r="J220" s="147"/>
      <c r="K220" s="149">
        <v>60</v>
      </c>
      <c r="L220" s="147"/>
      <c r="M220" s="147"/>
      <c r="N220" s="147"/>
      <c r="O220" s="147"/>
      <c r="P220" s="147"/>
      <c r="Q220" s="147"/>
      <c r="R220" s="150"/>
      <c r="T220" s="151"/>
      <c r="U220" s="147"/>
      <c r="V220" s="147"/>
      <c r="W220" s="147"/>
      <c r="X220" s="147"/>
      <c r="Y220" s="147"/>
      <c r="Z220" s="147"/>
      <c r="AA220" s="152"/>
      <c r="AT220" s="153" t="s">
        <v>143</v>
      </c>
      <c r="AU220" s="153" t="s">
        <v>20</v>
      </c>
      <c r="AV220" s="10" t="s">
        <v>105</v>
      </c>
      <c r="AW220" s="10" t="s">
        <v>32</v>
      </c>
      <c r="AX220" s="10" t="s">
        <v>74</v>
      </c>
      <c r="AY220" s="153" t="s">
        <v>136</v>
      </c>
    </row>
    <row r="221" spans="2:51" s="9" customFormat="1" ht="22.5" customHeight="1" x14ac:dyDescent="0.3">
      <c r="B221" s="138"/>
      <c r="C221" s="139"/>
      <c r="D221" s="139"/>
      <c r="E221" s="140" t="s">
        <v>3</v>
      </c>
      <c r="F221" s="215" t="s">
        <v>739</v>
      </c>
      <c r="G221" s="214"/>
      <c r="H221" s="214"/>
      <c r="I221" s="214"/>
      <c r="J221" s="139"/>
      <c r="K221" s="141" t="s">
        <v>3</v>
      </c>
      <c r="L221" s="139"/>
      <c r="M221" s="139"/>
      <c r="N221" s="139"/>
      <c r="O221" s="139"/>
      <c r="P221" s="139"/>
      <c r="Q221" s="139"/>
      <c r="R221" s="142"/>
      <c r="T221" s="143"/>
      <c r="U221" s="139"/>
      <c r="V221" s="139"/>
      <c r="W221" s="139"/>
      <c r="X221" s="139"/>
      <c r="Y221" s="139"/>
      <c r="Z221" s="139"/>
      <c r="AA221" s="144"/>
      <c r="AT221" s="145" t="s">
        <v>143</v>
      </c>
      <c r="AU221" s="145" t="s">
        <v>20</v>
      </c>
      <c r="AV221" s="9" t="s">
        <v>20</v>
      </c>
      <c r="AW221" s="9" t="s">
        <v>32</v>
      </c>
      <c r="AX221" s="9" t="s">
        <v>74</v>
      </c>
      <c r="AY221" s="145" t="s">
        <v>136</v>
      </c>
    </row>
    <row r="222" spans="2:51" s="10" customFormat="1" ht="22.5" customHeight="1" x14ac:dyDescent="0.3">
      <c r="B222" s="146"/>
      <c r="C222" s="147"/>
      <c r="D222" s="147"/>
      <c r="E222" s="148" t="s">
        <v>797</v>
      </c>
      <c r="F222" s="208" t="s">
        <v>798</v>
      </c>
      <c r="G222" s="209"/>
      <c r="H222" s="209"/>
      <c r="I222" s="209"/>
      <c r="J222" s="147"/>
      <c r="K222" s="149">
        <v>40</v>
      </c>
      <c r="L222" s="147"/>
      <c r="M222" s="147"/>
      <c r="N222" s="147"/>
      <c r="O222" s="147"/>
      <c r="P222" s="147"/>
      <c r="Q222" s="147"/>
      <c r="R222" s="150"/>
      <c r="T222" s="151"/>
      <c r="U222" s="147"/>
      <c r="V222" s="147"/>
      <c r="W222" s="147"/>
      <c r="X222" s="147"/>
      <c r="Y222" s="147"/>
      <c r="Z222" s="147"/>
      <c r="AA222" s="152"/>
      <c r="AT222" s="153" t="s">
        <v>143</v>
      </c>
      <c r="AU222" s="153" t="s">
        <v>20</v>
      </c>
      <c r="AV222" s="10" t="s">
        <v>105</v>
      </c>
      <c r="AW222" s="10" t="s">
        <v>32</v>
      </c>
      <c r="AX222" s="10" t="s">
        <v>74</v>
      </c>
      <c r="AY222" s="153" t="s">
        <v>136</v>
      </c>
    </row>
    <row r="223" spans="2:51" s="9" customFormat="1" ht="22.5" customHeight="1" x14ac:dyDescent="0.3">
      <c r="B223" s="138"/>
      <c r="C223" s="139"/>
      <c r="D223" s="139"/>
      <c r="E223" s="140" t="s">
        <v>3</v>
      </c>
      <c r="F223" s="215" t="s">
        <v>741</v>
      </c>
      <c r="G223" s="214"/>
      <c r="H223" s="214"/>
      <c r="I223" s="214"/>
      <c r="J223" s="139"/>
      <c r="K223" s="141" t="s">
        <v>3</v>
      </c>
      <c r="L223" s="139"/>
      <c r="M223" s="139"/>
      <c r="N223" s="139"/>
      <c r="O223" s="139"/>
      <c r="P223" s="139"/>
      <c r="Q223" s="139"/>
      <c r="R223" s="142"/>
      <c r="T223" s="143"/>
      <c r="U223" s="139"/>
      <c r="V223" s="139"/>
      <c r="W223" s="139"/>
      <c r="X223" s="139"/>
      <c r="Y223" s="139"/>
      <c r="Z223" s="139"/>
      <c r="AA223" s="144"/>
      <c r="AT223" s="145" t="s">
        <v>143</v>
      </c>
      <c r="AU223" s="145" t="s">
        <v>20</v>
      </c>
      <c r="AV223" s="9" t="s">
        <v>20</v>
      </c>
      <c r="AW223" s="9" t="s">
        <v>32</v>
      </c>
      <c r="AX223" s="9" t="s">
        <v>74</v>
      </c>
      <c r="AY223" s="145" t="s">
        <v>136</v>
      </c>
    </row>
    <row r="224" spans="2:51" s="10" customFormat="1" ht="22.5" customHeight="1" x14ac:dyDescent="0.3">
      <c r="B224" s="146"/>
      <c r="C224" s="147"/>
      <c r="D224" s="147"/>
      <c r="E224" s="148" t="s">
        <v>799</v>
      </c>
      <c r="F224" s="208" t="s">
        <v>516</v>
      </c>
      <c r="G224" s="209"/>
      <c r="H224" s="209"/>
      <c r="I224" s="209"/>
      <c r="J224" s="147"/>
      <c r="K224" s="149">
        <v>20</v>
      </c>
      <c r="L224" s="147"/>
      <c r="M224" s="147"/>
      <c r="N224" s="147"/>
      <c r="O224" s="147"/>
      <c r="P224" s="147"/>
      <c r="Q224" s="147"/>
      <c r="R224" s="150"/>
      <c r="T224" s="151"/>
      <c r="U224" s="147"/>
      <c r="V224" s="147"/>
      <c r="W224" s="147"/>
      <c r="X224" s="147"/>
      <c r="Y224" s="147"/>
      <c r="Z224" s="147"/>
      <c r="AA224" s="152"/>
      <c r="AT224" s="153" t="s">
        <v>143</v>
      </c>
      <c r="AU224" s="153" t="s">
        <v>20</v>
      </c>
      <c r="AV224" s="10" t="s">
        <v>105</v>
      </c>
      <c r="AW224" s="10" t="s">
        <v>32</v>
      </c>
      <c r="AX224" s="10" t="s">
        <v>74</v>
      </c>
      <c r="AY224" s="153" t="s">
        <v>136</v>
      </c>
    </row>
    <row r="225" spans="2:65" s="10" customFormat="1" ht="44.25" customHeight="1" x14ac:dyDescent="0.3">
      <c r="B225" s="146"/>
      <c r="C225" s="147"/>
      <c r="D225" s="147"/>
      <c r="E225" s="148" t="s">
        <v>800</v>
      </c>
      <c r="F225" s="208" t="s">
        <v>801</v>
      </c>
      <c r="G225" s="209"/>
      <c r="H225" s="209"/>
      <c r="I225" s="209"/>
      <c r="J225" s="147"/>
      <c r="K225" s="149">
        <v>586</v>
      </c>
      <c r="L225" s="147"/>
      <c r="M225" s="147"/>
      <c r="N225" s="147"/>
      <c r="O225" s="147"/>
      <c r="P225" s="147"/>
      <c r="Q225" s="147"/>
      <c r="R225" s="150"/>
      <c r="T225" s="151"/>
      <c r="U225" s="147"/>
      <c r="V225" s="147"/>
      <c r="W225" s="147"/>
      <c r="X225" s="147"/>
      <c r="Y225" s="147"/>
      <c r="Z225" s="147"/>
      <c r="AA225" s="152"/>
      <c r="AT225" s="153" t="s">
        <v>143</v>
      </c>
      <c r="AU225" s="153" t="s">
        <v>20</v>
      </c>
      <c r="AV225" s="10" t="s">
        <v>105</v>
      </c>
      <c r="AW225" s="10" t="s">
        <v>32</v>
      </c>
      <c r="AX225" s="10" t="s">
        <v>20</v>
      </c>
      <c r="AY225" s="153" t="s">
        <v>136</v>
      </c>
    </row>
    <row r="226" spans="2:65" s="1" customFormat="1" ht="44.25" customHeight="1" x14ac:dyDescent="0.3">
      <c r="B226" s="128"/>
      <c r="C226" s="129" t="s">
        <v>25</v>
      </c>
      <c r="D226" s="129" t="s">
        <v>137</v>
      </c>
      <c r="E226" s="130" t="s">
        <v>802</v>
      </c>
      <c r="F226" s="210" t="s">
        <v>803</v>
      </c>
      <c r="G226" s="211"/>
      <c r="H226" s="211"/>
      <c r="I226" s="211"/>
      <c r="J226" s="131" t="s">
        <v>140</v>
      </c>
      <c r="K226" s="132">
        <v>30</v>
      </c>
      <c r="L226" s="212">
        <v>0</v>
      </c>
      <c r="M226" s="211"/>
      <c r="N226" s="212">
        <f>ROUND(L226*K226,2)</f>
        <v>0</v>
      </c>
      <c r="O226" s="211"/>
      <c r="P226" s="211"/>
      <c r="Q226" s="211"/>
      <c r="R226" s="133"/>
      <c r="T226" s="134" t="s">
        <v>3</v>
      </c>
      <c r="U226" s="37" t="s">
        <v>39</v>
      </c>
      <c r="V226" s="135">
        <v>0</v>
      </c>
      <c r="W226" s="135">
        <f>V226*K226</f>
        <v>0</v>
      </c>
      <c r="X226" s="135">
        <v>0</v>
      </c>
      <c r="Y226" s="135">
        <f>X226*K226</f>
        <v>0</v>
      </c>
      <c r="Z226" s="135">
        <v>0</v>
      </c>
      <c r="AA226" s="136">
        <f>Z226*K226</f>
        <v>0</v>
      </c>
      <c r="AR226" s="14" t="s">
        <v>135</v>
      </c>
      <c r="AT226" s="14" t="s">
        <v>137</v>
      </c>
      <c r="AU226" s="14" t="s">
        <v>20</v>
      </c>
      <c r="AY226" s="14" t="s">
        <v>136</v>
      </c>
      <c r="BE226" s="137">
        <f>IF(U226="základní",N226,0)</f>
        <v>0</v>
      </c>
      <c r="BF226" s="137">
        <f>IF(U226="snížená",N226,0)</f>
        <v>0</v>
      </c>
      <c r="BG226" s="137">
        <f>IF(U226="zákl. přenesená",N226,0)</f>
        <v>0</v>
      </c>
      <c r="BH226" s="137">
        <f>IF(U226="sníž. přenesená",N226,0)</f>
        <v>0</v>
      </c>
      <c r="BI226" s="137">
        <f>IF(U226="nulová",N226,0)</f>
        <v>0</v>
      </c>
      <c r="BJ226" s="14" t="s">
        <v>20</v>
      </c>
      <c r="BK226" s="137">
        <f>ROUND(L226*K226,2)</f>
        <v>0</v>
      </c>
      <c r="BL226" s="14" t="s">
        <v>135</v>
      </c>
      <c r="BM226" s="14" t="s">
        <v>804</v>
      </c>
    </row>
    <row r="227" spans="2:65" s="9" customFormat="1" ht="22.5" customHeight="1" x14ac:dyDescent="0.3">
      <c r="B227" s="138"/>
      <c r="C227" s="139"/>
      <c r="D227" s="139"/>
      <c r="E227" s="140" t="s">
        <v>3</v>
      </c>
      <c r="F227" s="213" t="s">
        <v>805</v>
      </c>
      <c r="G227" s="214"/>
      <c r="H227" s="214"/>
      <c r="I227" s="214"/>
      <c r="J227" s="139"/>
      <c r="K227" s="141" t="s">
        <v>3</v>
      </c>
      <c r="L227" s="139"/>
      <c r="M227" s="139"/>
      <c r="N227" s="139"/>
      <c r="O227" s="139"/>
      <c r="P227" s="139"/>
      <c r="Q227" s="139"/>
      <c r="R227" s="142"/>
      <c r="T227" s="143"/>
      <c r="U227" s="139"/>
      <c r="V227" s="139"/>
      <c r="W227" s="139"/>
      <c r="X227" s="139"/>
      <c r="Y227" s="139"/>
      <c r="Z227" s="139"/>
      <c r="AA227" s="144"/>
      <c r="AT227" s="145" t="s">
        <v>143</v>
      </c>
      <c r="AU227" s="145" t="s">
        <v>20</v>
      </c>
      <c r="AV227" s="9" t="s">
        <v>20</v>
      </c>
      <c r="AW227" s="9" t="s">
        <v>32</v>
      </c>
      <c r="AX227" s="9" t="s">
        <v>74</v>
      </c>
      <c r="AY227" s="145" t="s">
        <v>136</v>
      </c>
    </row>
    <row r="228" spans="2:65" s="9" customFormat="1" ht="22.5" customHeight="1" x14ac:dyDescent="0.3">
      <c r="B228" s="138"/>
      <c r="C228" s="139"/>
      <c r="D228" s="139"/>
      <c r="E228" s="140" t="s">
        <v>3</v>
      </c>
      <c r="F228" s="215" t="s">
        <v>153</v>
      </c>
      <c r="G228" s="214"/>
      <c r="H228" s="214"/>
      <c r="I228" s="214"/>
      <c r="J228" s="139"/>
      <c r="K228" s="141" t="s">
        <v>3</v>
      </c>
      <c r="L228" s="139"/>
      <c r="M228" s="139"/>
      <c r="N228" s="139"/>
      <c r="O228" s="139"/>
      <c r="P228" s="139"/>
      <c r="Q228" s="139"/>
      <c r="R228" s="142"/>
      <c r="T228" s="143"/>
      <c r="U228" s="139"/>
      <c r="V228" s="139"/>
      <c r="W228" s="139"/>
      <c r="X228" s="139"/>
      <c r="Y228" s="139"/>
      <c r="Z228" s="139"/>
      <c r="AA228" s="144"/>
      <c r="AT228" s="145" t="s">
        <v>143</v>
      </c>
      <c r="AU228" s="145" t="s">
        <v>20</v>
      </c>
      <c r="AV228" s="9" t="s">
        <v>20</v>
      </c>
      <c r="AW228" s="9" t="s">
        <v>32</v>
      </c>
      <c r="AX228" s="9" t="s">
        <v>74</v>
      </c>
      <c r="AY228" s="145" t="s">
        <v>136</v>
      </c>
    </row>
    <row r="229" spans="2:65" s="9" customFormat="1" ht="22.5" customHeight="1" x14ac:dyDescent="0.3">
      <c r="B229" s="138"/>
      <c r="C229" s="139"/>
      <c r="D229" s="139"/>
      <c r="E229" s="140" t="s">
        <v>3</v>
      </c>
      <c r="F229" s="215" t="s">
        <v>806</v>
      </c>
      <c r="G229" s="214"/>
      <c r="H229" s="214"/>
      <c r="I229" s="214"/>
      <c r="J229" s="139"/>
      <c r="K229" s="141" t="s">
        <v>3</v>
      </c>
      <c r="L229" s="139"/>
      <c r="M229" s="139"/>
      <c r="N229" s="139"/>
      <c r="O229" s="139"/>
      <c r="P229" s="139"/>
      <c r="Q229" s="139"/>
      <c r="R229" s="142"/>
      <c r="T229" s="143"/>
      <c r="U229" s="139"/>
      <c r="V229" s="139"/>
      <c r="W229" s="139"/>
      <c r="X229" s="139"/>
      <c r="Y229" s="139"/>
      <c r="Z229" s="139"/>
      <c r="AA229" s="144"/>
      <c r="AT229" s="145" t="s">
        <v>143</v>
      </c>
      <c r="AU229" s="145" t="s">
        <v>20</v>
      </c>
      <c r="AV229" s="9" t="s">
        <v>20</v>
      </c>
      <c r="AW229" s="9" t="s">
        <v>32</v>
      </c>
      <c r="AX229" s="9" t="s">
        <v>74</v>
      </c>
      <c r="AY229" s="145" t="s">
        <v>136</v>
      </c>
    </row>
    <row r="230" spans="2:65" s="10" customFormat="1" ht="22.5" customHeight="1" x14ac:dyDescent="0.3">
      <c r="B230" s="146"/>
      <c r="C230" s="147"/>
      <c r="D230" s="147"/>
      <c r="E230" s="148" t="s">
        <v>221</v>
      </c>
      <c r="F230" s="208" t="s">
        <v>403</v>
      </c>
      <c r="G230" s="209"/>
      <c r="H230" s="209"/>
      <c r="I230" s="209"/>
      <c r="J230" s="147"/>
      <c r="K230" s="149">
        <v>6</v>
      </c>
      <c r="L230" s="147"/>
      <c r="M230" s="147"/>
      <c r="N230" s="147"/>
      <c r="O230" s="147"/>
      <c r="P230" s="147"/>
      <c r="Q230" s="147"/>
      <c r="R230" s="150"/>
      <c r="T230" s="151"/>
      <c r="U230" s="147"/>
      <c r="V230" s="147"/>
      <c r="W230" s="147"/>
      <c r="X230" s="147"/>
      <c r="Y230" s="147"/>
      <c r="Z230" s="147"/>
      <c r="AA230" s="152"/>
      <c r="AT230" s="153" t="s">
        <v>143</v>
      </c>
      <c r="AU230" s="153" t="s">
        <v>20</v>
      </c>
      <c r="AV230" s="10" t="s">
        <v>105</v>
      </c>
      <c r="AW230" s="10" t="s">
        <v>32</v>
      </c>
      <c r="AX230" s="10" t="s">
        <v>74</v>
      </c>
      <c r="AY230" s="153" t="s">
        <v>136</v>
      </c>
    </row>
    <row r="231" spans="2:65" s="9" customFormat="1" ht="22.5" customHeight="1" x14ac:dyDescent="0.3">
      <c r="B231" s="138"/>
      <c r="C231" s="139"/>
      <c r="D231" s="139"/>
      <c r="E231" s="140" t="s">
        <v>3</v>
      </c>
      <c r="F231" s="215" t="s">
        <v>807</v>
      </c>
      <c r="G231" s="214"/>
      <c r="H231" s="214"/>
      <c r="I231" s="214"/>
      <c r="J231" s="139"/>
      <c r="K231" s="141" t="s">
        <v>3</v>
      </c>
      <c r="L231" s="139"/>
      <c r="M231" s="139"/>
      <c r="N231" s="139"/>
      <c r="O231" s="139"/>
      <c r="P231" s="139"/>
      <c r="Q231" s="139"/>
      <c r="R231" s="142"/>
      <c r="T231" s="143"/>
      <c r="U231" s="139"/>
      <c r="V231" s="139"/>
      <c r="W231" s="139"/>
      <c r="X231" s="139"/>
      <c r="Y231" s="139"/>
      <c r="Z231" s="139"/>
      <c r="AA231" s="144"/>
      <c r="AT231" s="145" t="s">
        <v>143</v>
      </c>
      <c r="AU231" s="145" t="s">
        <v>20</v>
      </c>
      <c r="AV231" s="9" t="s">
        <v>20</v>
      </c>
      <c r="AW231" s="9" t="s">
        <v>32</v>
      </c>
      <c r="AX231" s="9" t="s">
        <v>74</v>
      </c>
      <c r="AY231" s="145" t="s">
        <v>136</v>
      </c>
    </row>
    <row r="232" spans="2:65" s="10" customFormat="1" ht="22.5" customHeight="1" x14ac:dyDescent="0.3">
      <c r="B232" s="146"/>
      <c r="C232" s="147"/>
      <c r="D232" s="147"/>
      <c r="E232" s="148" t="s">
        <v>222</v>
      </c>
      <c r="F232" s="208" t="s">
        <v>808</v>
      </c>
      <c r="G232" s="209"/>
      <c r="H232" s="209"/>
      <c r="I232" s="209"/>
      <c r="J232" s="147"/>
      <c r="K232" s="149">
        <v>6</v>
      </c>
      <c r="L232" s="147"/>
      <c r="M232" s="147"/>
      <c r="N232" s="147"/>
      <c r="O232" s="147"/>
      <c r="P232" s="147"/>
      <c r="Q232" s="147"/>
      <c r="R232" s="150"/>
      <c r="T232" s="151"/>
      <c r="U232" s="147"/>
      <c r="V232" s="147"/>
      <c r="W232" s="147"/>
      <c r="X232" s="147"/>
      <c r="Y232" s="147"/>
      <c r="Z232" s="147"/>
      <c r="AA232" s="152"/>
      <c r="AT232" s="153" t="s">
        <v>143</v>
      </c>
      <c r="AU232" s="153" t="s">
        <v>20</v>
      </c>
      <c r="AV232" s="10" t="s">
        <v>105</v>
      </c>
      <c r="AW232" s="10" t="s">
        <v>32</v>
      </c>
      <c r="AX232" s="10" t="s">
        <v>74</v>
      </c>
      <c r="AY232" s="153" t="s">
        <v>136</v>
      </c>
    </row>
    <row r="233" spans="2:65" s="9" customFormat="1" ht="22.5" customHeight="1" x14ac:dyDescent="0.3">
      <c r="B233" s="138"/>
      <c r="C233" s="139"/>
      <c r="D233" s="139"/>
      <c r="E233" s="140" t="s">
        <v>3</v>
      </c>
      <c r="F233" s="215" t="s">
        <v>809</v>
      </c>
      <c r="G233" s="214"/>
      <c r="H233" s="214"/>
      <c r="I233" s="214"/>
      <c r="J233" s="139"/>
      <c r="K233" s="141" t="s">
        <v>3</v>
      </c>
      <c r="L233" s="139"/>
      <c r="M233" s="139"/>
      <c r="N233" s="139"/>
      <c r="O233" s="139"/>
      <c r="P233" s="139"/>
      <c r="Q233" s="139"/>
      <c r="R233" s="142"/>
      <c r="T233" s="143"/>
      <c r="U233" s="139"/>
      <c r="V233" s="139"/>
      <c r="W233" s="139"/>
      <c r="X233" s="139"/>
      <c r="Y233" s="139"/>
      <c r="Z233" s="139"/>
      <c r="AA233" s="144"/>
      <c r="AT233" s="145" t="s">
        <v>143</v>
      </c>
      <c r="AU233" s="145" t="s">
        <v>20</v>
      </c>
      <c r="AV233" s="9" t="s">
        <v>20</v>
      </c>
      <c r="AW233" s="9" t="s">
        <v>32</v>
      </c>
      <c r="AX233" s="9" t="s">
        <v>74</v>
      </c>
      <c r="AY233" s="145" t="s">
        <v>136</v>
      </c>
    </row>
    <row r="234" spans="2:65" s="10" customFormat="1" ht="22.5" customHeight="1" x14ac:dyDescent="0.3">
      <c r="B234" s="146"/>
      <c r="C234" s="147"/>
      <c r="D234" s="147"/>
      <c r="E234" s="148" t="s">
        <v>434</v>
      </c>
      <c r="F234" s="208" t="s">
        <v>810</v>
      </c>
      <c r="G234" s="209"/>
      <c r="H234" s="209"/>
      <c r="I234" s="209"/>
      <c r="J234" s="147"/>
      <c r="K234" s="149">
        <v>6</v>
      </c>
      <c r="L234" s="147"/>
      <c r="M234" s="147"/>
      <c r="N234" s="147"/>
      <c r="O234" s="147"/>
      <c r="P234" s="147"/>
      <c r="Q234" s="147"/>
      <c r="R234" s="150"/>
      <c r="T234" s="151"/>
      <c r="U234" s="147"/>
      <c r="V234" s="147"/>
      <c r="W234" s="147"/>
      <c r="X234" s="147"/>
      <c r="Y234" s="147"/>
      <c r="Z234" s="147"/>
      <c r="AA234" s="152"/>
      <c r="AT234" s="153" t="s">
        <v>143</v>
      </c>
      <c r="AU234" s="153" t="s">
        <v>20</v>
      </c>
      <c r="AV234" s="10" t="s">
        <v>105</v>
      </c>
      <c r="AW234" s="10" t="s">
        <v>32</v>
      </c>
      <c r="AX234" s="10" t="s">
        <v>74</v>
      </c>
      <c r="AY234" s="153" t="s">
        <v>136</v>
      </c>
    </row>
    <row r="235" spans="2:65" s="9" customFormat="1" ht="22.5" customHeight="1" x14ac:dyDescent="0.3">
      <c r="B235" s="138"/>
      <c r="C235" s="139"/>
      <c r="D235" s="139"/>
      <c r="E235" s="140" t="s">
        <v>3</v>
      </c>
      <c r="F235" s="215" t="s">
        <v>811</v>
      </c>
      <c r="G235" s="214"/>
      <c r="H235" s="214"/>
      <c r="I235" s="214"/>
      <c r="J235" s="139"/>
      <c r="K235" s="141" t="s">
        <v>3</v>
      </c>
      <c r="L235" s="139"/>
      <c r="M235" s="139"/>
      <c r="N235" s="139"/>
      <c r="O235" s="139"/>
      <c r="P235" s="139"/>
      <c r="Q235" s="139"/>
      <c r="R235" s="142"/>
      <c r="T235" s="143"/>
      <c r="U235" s="139"/>
      <c r="V235" s="139"/>
      <c r="W235" s="139"/>
      <c r="X235" s="139"/>
      <c r="Y235" s="139"/>
      <c r="Z235" s="139"/>
      <c r="AA235" s="144"/>
      <c r="AT235" s="145" t="s">
        <v>143</v>
      </c>
      <c r="AU235" s="145" t="s">
        <v>20</v>
      </c>
      <c r="AV235" s="9" t="s">
        <v>20</v>
      </c>
      <c r="AW235" s="9" t="s">
        <v>32</v>
      </c>
      <c r="AX235" s="9" t="s">
        <v>74</v>
      </c>
      <c r="AY235" s="145" t="s">
        <v>136</v>
      </c>
    </row>
    <row r="236" spans="2:65" s="10" customFormat="1" ht="22.5" customHeight="1" x14ac:dyDescent="0.3">
      <c r="B236" s="146"/>
      <c r="C236" s="147"/>
      <c r="D236" s="147"/>
      <c r="E236" s="148" t="s">
        <v>812</v>
      </c>
      <c r="F236" s="208" t="s">
        <v>813</v>
      </c>
      <c r="G236" s="209"/>
      <c r="H236" s="209"/>
      <c r="I236" s="209"/>
      <c r="J236" s="147"/>
      <c r="K236" s="149">
        <v>12</v>
      </c>
      <c r="L236" s="147"/>
      <c r="M236" s="147"/>
      <c r="N236" s="147"/>
      <c r="O236" s="147"/>
      <c r="P236" s="147"/>
      <c r="Q236" s="147"/>
      <c r="R236" s="150"/>
      <c r="T236" s="151"/>
      <c r="U236" s="147"/>
      <c r="V236" s="147"/>
      <c r="W236" s="147"/>
      <c r="X236" s="147"/>
      <c r="Y236" s="147"/>
      <c r="Z236" s="147"/>
      <c r="AA236" s="152"/>
      <c r="AT236" s="153" t="s">
        <v>143</v>
      </c>
      <c r="AU236" s="153" t="s">
        <v>20</v>
      </c>
      <c r="AV236" s="10" t="s">
        <v>105</v>
      </c>
      <c r="AW236" s="10" t="s">
        <v>32</v>
      </c>
      <c r="AX236" s="10" t="s">
        <v>74</v>
      </c>
      <c r="AY236" s="153" t="s">
        <v>136</v>
      </c>
    </row>
    <row r="237" spans="2:65" s="10" customFormat="1" ht="22.5" customHeight="1" x14ac:dyDescent="0.3">
      <c r="B237" s="146"/>
      <c r="C237" s="147"/>
      <c r="D237" s="147"/>
      <c r="E237" s="148" t="s">
        <v>814</v>
      </c>
      <c r="F237" s="208" t="s">
        <v>815</v>
      </c>
      <c r="G237" s="209"/>
      <c r="H237" s="209"/>
      <c r="I237" s="209"/>
      <c r="J237" s="147"/>
      <c r="K237" s="149">
        <v>30</v>
      </c>
      <c r="L237" s="147"/>
      <c r="M237" s="147"/>
      <c r="N237" s="147"/>
      <c r="O237" s="147"/>
      <c r="P237" s="147"/>
      <c r="Q237" s="147"/>
      <c r="R237" s="150"/>
      <c r="T237" s="151"/>
      <c r="U237" s="147"/>
      <c r="V237" s="147"/>
      <c r="W237" s="147"/>
      <c r="X237" s="147"/>
      <c r="Y237" s="147"/>
      <c r="Z237" s="147"/>
      <c r="AA237" s="152"/>
      <c r="AT237" s="153" t="s">
        <v>143</v>
      </c>
      <c r="AU237" s="153" t="s">
        <v>20</v>
      </c>
      <c r="AV237" s="10" t="s">
        <v>105</v>
      </c>
      <c r="AW237" s="10" t="s">
        <v>32</v>
      </c>
      <c r="AX237" s="10" t="s">
        <v>20</v>
      </c>
      <c r="AY237" s="153" t="s">
        <v>136</v>
      </c>
    </row>
    <row r="238" spans="2:65" s="1" customFormat="1" ht="31.5" customHeight="1" x14ac:dyDescent="0.3">
      <c r="B238" s="128"/>
      <c r="C238" s="129" t="s">
        <v>453</v>
      </c>
      <c r="D238" s="129" t="s">
        <v>137</v>
      </c>
      <c r="E238" s="130" t="s">
        <v>816</v>
      </c>
      <c r="F238" s="210" t="s">
        <v>817</v>
      </c>
      <c r="G238" s="211"/>
      <c r="H238" s="211"/>
      <c r="I238" s="211"/>
      <c r="J238" s="131" t="s">
        <v>197</v>
      </c>
      <c r="K238" s="132">
        <v>108</v>
      </c>
      <c r="L238" s="212">
        <v>0</v>
      </c>
      <c r="M238" s="211"/>
      <c r="N238" s="212">
        <f>ROUND(L238*K238,2)</f>
        <v>0</v>
      </c>
      <c r="O238" s="211"/>
      <c r="P238" s="211"/>
      <c r="Q238" s="211"/>
      <c r="R238" s="133"/>
      <c r="T238" s="134" t="s">
        <v>3</v>
      </c>
      <c r="U238" s="37" t="s">
        <v>39</v>
      </c>
      <c r="V238" s="135">
        <v>0</v>
      </c>
      <c r="W238" s="135">
        <f>V238*K238</f>
        <v>0</v>
      </c>
      <c r="X238" s="135">
        <v>0</v>
      </c>
      <c r="Y238" s="135">
        <f>X238*K238</f>
        <v>0</v>
      </c>
      <c r="Z238" s="135">
        <v>0</v>
      </c>
      <c r="AA238" s="136">
        <f>Z238*K238</f>
        <v>0</v>
      </c>
      <c r="AR238" s="14" t="s">
        <v>135</v>
      </c>
      <c r="AT238" s="14" t="s">
        <v>137</v>
      </c>
      <c r="AU238" s="14" t="s">
        <v>20</v>
      </c>
      <c r="AY238" s="14" t="s">
        <v>136</v>
      </c>
      <c r="BE238" s="137">
        <f>IF(U238="základní",N238,0)</f>
        <v>0</v>
      </c>
      <c r="BF238" s="137">
        <f>IF(U238="snížená",N238,0)</f>
        <v>0</v>
      </c>
      <c r="BG238" s="137">
        <f>IF(U238="zákl. přenesená",N238,0)</f>
        <v>0</v>
      </c>
      <c r="BH238" s="137">
        <f>IF(U238="sníž. přenesená",N238,0)</f>
        <v>0</v>
      </c>
      <c r="BI238" s="137">
        <f>IF(U238="nulová",N238,0)</f>
        <v>0</v>
      </c>
      <c r="BJ238" s="14" t="s">
        <v>20</v>
      </c>
      <c r="BK238" s="137">
        <f>ROUND(L238*K238,2)</f>
        <v>0</v>
      </c>
      <c r="BL238" s="14" t="s">
        <v>135</v>
      </c>
      <c r="BM238" s="14" t="s">
        <v>818</v>
      </c>
    </row>
    <row r="239" spans="2:65" s="9" customFormat="1" ht="22.5" customHeight="1" x14ac:dyDescent="0.3">
      <c r="B239" s="138"/>
      <c r="C239" s="139"/>
      <c r="D239" s="139"/>
      <c r="E239" s="140" t="s">
        <v>3</v>
      </c>
      <c r="F239" s="213" t="s">
        <v>819</v>
      </c>
      <c r="G239" s="214"/>
      <c r="H239" s="214"/>
      <c r="I239" s="214"/>
      <c r="J239" s="139"/>
      <c r="K239" s="141" t="s">
        <v>3</v>
      </c>
      <c r="L239" s="139"/>
      <c r="M239" s="139"/>
      <c r="N239" s="139"/>
      <c r="O239" s="139"/>
      <c r="P239" s="139"/>
      <c r="Q239" s="139"/>
      <c r="R239" s="142"/>
      <c r="T239" s="143"/>
      <c r="U239" s="139"/>
      <c r="V239" s="139"/>
      <c r="W239" s="139"/>
      <c r="X239" s="139"/>
      <c r="Y239" s="139"/>
      <c r="Z239" s="139"/>
      <c r="AA239" s="144"/>
      <c r="AT239" s="145" t="s">
        <v>143</v>
      </c>
      <c r="AU239" s="145" t="s">
        <v>20</v>
      </c>
      <c r="AV239" s="9" t="s">
        <v>20</v>
      </c>
      <c r="AW239" s="9" t="s">
        <v>32</v>
      </c>
      <c r="AX239" s="9" t="s">
        <v>74</v>
      </c>
      <c r="AY239" s="145" t="s">
        <v>136</v>
      </c>
    </row>
    <row r="240" spans="2:65" s="9" customFormat="1" ht="22.5" customHeight="1" x14ac:dyDescent="0.3">
      <c r="B240" s="138"/>
      <c r="C240" s="139"/>
      <c r="D240" s="139"/>
      <c r="E240" s="140" t="s">
        <v>3</v>
      </c>
      <c r="F240" s="215" t="s">
        <v>153</v>
      </c>
      <c r="G240" s="214"/>
      <c r="H240" s="214"/>
      <c r="I240" s="214"/>
      <c r="J240" s="139"/>
      <c r="K240" s="141" t="s">
        <v>3</v>
      </c>
      <c r="L240" s="139"/>
      <c r="M240" s="139"/>
      <c r="N240" s="139"/>
      <c r="O240" s="139"/>
      <c r="P240" s="139"/>
      <c r="Q240" s="139"/>
      <c r="R240" s="142"/>
      <c r="T240" s="143"/>
      <c r="U240" s="139"/>
      <c r="V240" s="139"/>
      <c r="W240" s="139"/>
      <c r="X240" s="139"/>
      <c r="Y240" s="139"/>
      <c r="Z240" s="139"/>
      <c r="AA240" s="144"/>
      <c r="AT240" s="145" t="s">
        <v>143</v>
      </c>
      <c r="AU240" s="145" t="s">
        <v>20</v>
      </c>
      <c r="AV240" s="9" t="s">
        <v>20</v>
      </c>
      <c r="AW240" s="9" t="s">
        <v>32</v>
      </c>
      <c r="AX240" s="9" t="s">
        <v>74</v>
      </c>
      <c r="AY240" s="145" t="s">
        <v>136</v>
      </c>
    </row>
    <row r="241" spans="2:65" s="9" customFormat="1" ht="22.5" customHeight="1" x14ac:dyDescent="0.3">
      <c r="B241" s="138"/>
      <c r="C241" s="139"/>
      <c r="D241" s="139"/>
      <c r="E241" s="140" t="s">
        <v>3</v>
      </c>
      <c r="F241" s="215" t="s">
        <v>706</v>
      </c>
      <c r="G241" s="214"/>
      <c r="H241" s="214"/>
      <c r="I241" s="214"/>
      <c r="J241" s="139"/>
      <c r="K241" s="141" t="s">
        <v>3</v>
      </c>
      <c r="L241" s="139"/>
      <c r="M241" s="139"/>
      <c r="N241" s="139"/>
      <c r="O241" s="139"/>
      <c r="P241" s="139"/>
      <c r="Q241" s="139"/>
      <c r="R241" s="142"/>
      <c r="T241" s="143"/>
      <c r="U241" s="139"/>
      <c r="V241" s="139"/>
      <c r="W241" s="139"/>
      <c r="X241" s="139"/>
      <c r="Y241" s="139"/>
      <c r="Z241" s="139"/>
      <c r="AA241" s="144"/>
      <c r="AT241" s="145" t="s">
        <v>143</v>
      </c>
      <c r="AU241" s="145" t="s">
        <v>20</v>
      </c>
      <c r="AV241" s="9" t="s">
        <v>20</v>
      </c>
      <c r="AW241" s="9" t="s">
        <v>32</v>
      </c>
      <c r="AX241" s="9" t="s">
        <v>74</v>
      </c>
      <c r="AY241" s="145" t="s">
        <v>136</v>
      </c>
    </row>
    <row r="242" spans="2:65" s="9" customFormat="1" ht="22.5" customHeight="1" x14ac:dyDescent="0.3">
      <c r="B242" s="138"/>
      <c r="C242" s="139"/>
      <c r="D242" s="139"/>
      <c r="E242" s="140" t="s">
        <v>3</v>
      </c>
      <c r="F242" s="215" t="s">
        <v>782</v>
      </c>
      <c r="G242" s="214"/>
      <c r="H242" s="214"/>
      <c r="I242" s="214"/>
      <c r="J242" s="139"/>
      <c r="K242" s="141" t="s">
        <v>3</v>
      </c>
      <c r="L242" s="139"/>
      <c r="M242" s="139"/>
      <c r="N242" s="139"/>
      <c r="O242" s="139"/>
      <c r="P242" s="139"/>
      <c r="Q242" s="139"/>
      <c r="R242" s="142"/>
      <c r="T242" s="143"/>
      <c r="U242" s="139"/>
      <c r="V242" s="139"/>
      <c r="W242" s="139"/>
      <c r="X242" s="139"/>
      <c r="Y242" s="139"/>
      <c r="Z242" s="139"/>
      <c r="AA242" s="144"/>
      <c r="AT242" s="145" t="s">
        <v>143</v>
      </c>
      <c r="AU242" s="145" t="s">
        <v>20</v>
      </c>
      <c r="AV242" s="9" t="s">
        <v>20</v>
      </c>
      <c r="AW242" s="9" t="s">
        <v>32</v>
      </c>
      <c r="AX242" s="9" t="s">
        <v>74</v>
      </c>
      <c r="AY242" s="145" t="s">
        <v>136</v>
      </c>
    </row>
    <row r="243" spans="2:65" s="9" customFormat="1" ht="22.5" customHeight="1" x14ac:dyDescent="0.3">
      <c r="B243" s="138"/>
      <c r="C243" s="139"/>
      <c r="D243" s="139"/>
      <c r="E243" s="140" t="s">
        <v>3</v>
      </c>
      <c r="F243" s="215" t="s">
        <v>714</v>
      </c>
      <c r="G243" s="214"/>
      <c r="H243" s="214"/>
      <c r="I243" s="214"/>
      <c r="J243" s="139"/>
      <c r="K243" s="141" t="s">
        <v>3</v>
      </c>
      <c r="L243" s="139"/>
      <c r="M243" s="139"/>
      <c r="N243" s="139"/>
      <c r="O243" s="139"/>
      <c r="P243" s="139"/>
      <c r="Q243" s="139"/>
      <c r="R243" s="142"/>
      <c r="T243" s="143"/>
      <c r="U243" s="139"/>
      <c r="V243" s="139"/>
      <c r="W243" s="139"/>
      <c r="X243" s="139"/>
      <c r="Y243" s="139"/>
      <c r="Z243" s="139"/>
      <c r="AA243" s="144"/>
      <c r="AT243" s="145" t="s">
        <v>143</v>
      </c>
      <c r="AU243" s="145" t="s">
        <v>20</v>
      </c>
      <c r="AV243" s="9" t="s">
        <v>20</v>
      </c>
      <c r="AW243" s="9" t="s">
        <v>32</v>
      </c>
      <c r="AX243" s="9" t="s">
        <v>74</v>
      </c>
      <c r="AY243" s="145" t="s">
        <v>136</v>
      </c>
    </row>
    <row r="244" spans="2:65" s="10" customFormat="1" ht="22.5" customHeight="1" x14ac:dyDescent="0.3">
      <c r="B244" s="146"/>
      <c r="C244" s="147"/>
      <c r="D244" s="147"/>
      <c r="E244" s="148" t="s">
        <v>227</v>
      </c>
      <c r="F244" s="208" t="s">
        <v>453</v>
      </c>
      <c r="G244" s="209"/>
      <c r="H244" s="209"/>
      <c r="I244" s="209"/>
      <c r="J244" s="147"/>
      <c r="K244" s="149">
        <v>11</v>
      </c>
      <c r="L244" s="147"/>
      <c r="M244" s="147"/>
      <c r="N244" s="147"/>
      <c r="O244" s="147"/>
      <c r="P244" s="147"/>
      <c r="Q244" s="147"/>
      <c r="R244" s="150"/>
      <c r="T244" s="151"/>
      <c r="U244" s="147"/>
      <c r="V244" s="147"/>
      <c r="W244" s="147"/>
      <c r="X244" s="147"/>
      <c r="Y244" s="147"/>
      <c r="Z244" s="147"/>
      <c r="AA244" s="152"/>
      <c r="AT244" s="153" t="s">
        <v>143</v>
      </c>
      <c r="AU244" s="153" t="s">
        <v>20</v>
      </c>
      <c r="AV244" s="10" t="s">
        <v>105</v>
      </c>
      <c r="AW244" s="10" t="s">
        <v>32</v>
      </c>
      <c r="AX244" s="10" t="s">
        <v>74</v>
      </c>
      <c r="AY244" s="153" t="s">
        <v>136</v>
      </c>
    </row>
    <row r="245" spans="2:65" s="9" customFormat="1" ht="22.5" customHeight="1" x14ac:dyDescent="0.3">
      <c r="B245" s="138"/>
      <c r="C245" s="139"/>
      <c r="D245" s="139"/>
      <c r="E245" s="140" t="s">
        <v>3</v>
      </c>
      <c r="F245" s="215" t="s">
        <v>716</v>
      </c>
      <c r="G245" s="214"/>
      <c r="H245" s="214"/>
      <c r="I245" s="214"/>
      <c r="J245" s="139"/>
      <c r="K245" s="141" t="s">
        <v>3</v>
      </c>
      <c r="L245" s="139"/>
      <c r="M245" s="139"/>
      <c r="N245" s="139"/>
      <c r="O245" s="139"/>
      <c r="P245" s="139"/>
      <c r="Q245" s="139"/>
      <c r="R245" s="142"/>
      <c r="T245" s="143"/>
      <c r="U245" s="139"/>
      <c r="V245" s="139"/>
      <c r="W245" s="139"/>
      <c r="X245" s="139"/>
      <c r="Y245" s="139"/>
      <c r="Z245" s="139"/>
      <c r="AA245" s="144"/>
      <c r="AT245" s="145" t="s">
        <v>143</v>
      </c>
      <c r="AU245" s="145" t="s">
        <v>20</v>
      </c>
      <c r="AV245" s="9" t="s">
        <v>20</v>
      </c>
      <c r="AW245" s="9" t="s">
        <v>32</v>
      </c>
      <c r="AX245" s="9" t="s">
        <v>74</v>
      </c>
      <c r="AY245" s="145" t="s">
        <v>136</v>
      </c>
    </row>
    <row r="246" spans="2:65" s="10" customFormat="1" ht="22.5" customHeight="1" x14ac:dyDescent="0.3">
      <c r="B246" s="146"/>
      <c r="C246" s="147"/>
      <c r="D246" s="147"/>
      <c r="E246" s="148" t="s">
        <v>228</v>
      </c>
      <c r="F246" s="208" t="s">
        <v>25</v>
      </c>
      <c r="G246" s="209"/>
      <c r="H246" s="209"/>
      <c r="I246" s="209"/>
      <c r="J246" s="147"/>
      <c r="K246" s="149">
        <v>10</v>
      </c>
      <c r="L246" s="147"/>
      <c r="M246" s="147"/>
      <c r="N246" s="147"/>
      <c r="O246" s="147"/>
      <c r="P246" s="147"/>
      <c r="Q246" s="147"/>
      <c r="R246" s="150"/>
      <c r="T246" s="151"/>
      <c r="U246" s="147"/>
      <c r="V246" s="147"/>
      <c r="W246" s="147"/>
      <c r="X246" s="147"/>
      <c r="Y246" s="147"/>
      <c r="Z246" s="147"/>
      <c r="AA246" s="152"/>
      <c r="AT246" s="153" t="s">
        <v>143</v>
      </c>
      <c r="AU246" s="153" t="s">
        <v>20</v>
      </c>
      <c r="AV246" s="10" t="s">
        <v>105</v>
      </c>
      <c r="AW246" s="10" t="s">
        <v>32</v>
      </c>
      <c r="AX246" s="10" t="s">
        <v>74</v>
      </c>
      <c r="AY246" s="153" t="s">
        <v>136</v>
      </c>
    </row>
    <row r="247" spans="2:65" s="9" customFormat="1" ht="22.5" customHeight="1" x14ac:dyDescent="0.3">
      <c r="B247" s="138"/>
      <c r="C247" s="139"/>
      <c r="D247" s="139"/>
      <c r="E247" s="140" t="s">
        <v>3</v>
      </c>
      <c r="F247" s="215" t="s">
        <v>721</v>
      </c>
      <c r="G247" s="214"/>
      <c r="H247" s="214"/>
      <c r="I247" s="214"/>
      <c r="J247" s="139"/>
      <c r="K247" s="141" t="s">
        <v>3</v>
      </c>
      <c r="L247" s="139"/>
      <c r="M247" s="139"/>
      <c r="N247" s="139"/>
      <c r="O247" s="139"/>
      <c r="P247" s="139"/>
      <c r="Q247" s="139"/>
      <c r="R247" s="142"/>
      <c r="T247" s="143"/>
      <c r="U247" s="139"/>
      <c r="V247" s="139"/>
      <c r="W247" s="139"/>
      <c r="X247" s="139"/>
      <c r="Y247" s="139"/>
      <c r="Z247" s="139"/>
      <c r="AA247" s="144"/>
      <c r="AT247" s="145" t="s">
        <v>143</v>
      </c>
      <c r="AU247" s="145" t="s">
        <v>20</v>
      </c>
      <c r="AV247" s="9" t="s">
        <v>20</v>
      </c>
      <c r="AW247" s="9" t="s">
        <v>32</v>
      </c>
      <c r="AX247" s="9" t="s">
        <v>74</v>
      </c>
      <c r="AY247" s="145" t="s">
        <v>136</v>
      </c>
    </row>
    <row r="248" spans="2:65" s="10" customFormat="1" ht="22.5" customHeight="1" x14ac:dyDescent="0.3">
      <c r="B248" s="146"/>
      <c r="C248" s="147"/>
      <c r="D248" s="147"/>
      <c r="E248" s="148" t="s">
        <v>820</v>
      </c>
      <c r="F248" s="208" t="s">
        <v>821</v>
      </c>
      <c r="G248" s="209"/>
      <c r="H248" s="209"/>
      <c r="I248" s="209"/>
      <c r="J248" s="147"/>
      <c r="K248" s="149">
        <v>48</v>
      </c>
      <c r="L248" s="147"/>
      <c r="M248" s="147"/>
      <c r="N248" s="147"/>
      <c r="O248" s="147"/>
      <c r="P248" s="147"/>
      <c r="Q248" s="147"/>
      <c r="R248" s="150"/>
      <c r="T248" s="151"/>
      <c r="U248" s="147"/>
      <c r="V248" s="147"/>
      <c r="W248" s="147"/>
      <c r="X248" s="147"/>
      <c r="Y248" s="147"/>
      <c r="Z248" s="147"/>
      <c r="AA248" s="152"/>
      <c r="AT248" s="153" t="s">
        <v>143</v>
      </c>
      <c r="AU248" s="153" t="s">
        <v>20</v>
      </c>
      <c r="AV248" s="10" t="s">
        <v>105</v>
      </c>
      <c r="AW248" s="10" t="s">
        <v>32</v>
      </c>
      <c r="AX248" s="10" t="s">
        <v>74</v>
      </c>
      <c r="AY248" s="153" t="s">
        <v>136</v>
      </c>
    </row>
    <row r="249" spans="2:65" s="9" customFormat="1" ht="22.5" customHeight="1" x14ac:dyDescent="0.3">
      <c r="B249" s="138"/>
      <c r="C249" s="139"/>
      <c r="D249" s="139"/>
      <c r="E249" s="140" t="s">
        <v>3</v>
      </c>
      <c r="F249" s="215" t="s">
        <v>724</v>
      </c>
      <c r="G249" s="214"/>
      <c r="H249" s="214"/>
      <c r="I249" s="214"/>
      <c r="J249" s="139"/>
      <c r="K249" s="141" t="s">
        <v>3</v>
      </c>
      <c r="L249" s="139"/>
      <c r="M249" s="139"/>
      <c r="N249" s="139"/>
      <c r="O249" s="139"/>
      <c r="P249" s="139"/>
      <c r="Q249" s="139"/>
      <c r="R249" s="142"/>
      <c r="T249" s="143"/>
      <c r="U249" s="139"/>
      <c r="V249" s="139"/>
      <c r="W249" s="139"/>
      <c r="X249" s="139"/>
      <c r="Y249" s="139"/>
      <c r="Z249" s="139"/>
      <c r="AA249" s="144"/>
      <c r="AT249" s="145" t="s">
        <v>143</v>
      </c>
      <c r="AU249" s="145" t="s">
        <v>20</v>
      </c>
      <c r="AV249" s="9" t="s">
        <v>20</v>
      </c>
      <c r="AW249" s="9" t="s">
        <v>32</v>
      </c>
      <c r="AX249" s="9" t="s">
        <v>74</v>
      </c>
      <c r="AY249" s="145" t="s">
        <v>136</v>
      </c>
    </row>
    <row r="250" spans="2:65" s="10" customFormat="1" ht="22.5" customHeight="1" x14ac:dyDescent="0.3">
      <c r="B250" s="146"/>
      <c r="C250" s="147"/>
      <c r="D250" s="147"/>
      <c r="E250" s="148" t="s">
        <v>822</v>
      </c>
      <c r="F250" s="208" t="s">
        <v>250</v>
      </c>
      <c r="G250" s="209"/>
      <c r="H250" s="209"/>
      <c r="I250" s="209"/>
      <c r="J250" s="147"/>
      <c r="K250" s="149">
        <v>12</v>
      </c>
      <c r="L250" s="147"/>
      <c r="M250" s="147"/>
      <c r="N250" s="147"/>
      <c r="O250" s="147"/>
      <c r="P250" s="147"/>
      <c r="Q250" s="147"/>
      <c r="R250" s="150"/>
      <c r="T250" s="151"/>
      <c r="U250" s="147"/>
      <c r="V250" s="147"/>
      <c r="W250" s="147"/>
      <c r="X250" s="147"/>
      <c r="Y250" s="147"/>
      <c r="Z250" s="147"/>
      <c r="AA250" s="152"/>
      <c r="AT250" s="153" t="s">
        <v>143</v>
      </c>
      <c r="AU250" s="153" t="s">
        <v>20</v>
      </c>
      <c r="AV250" s="10" t="s">
        <v>105</v>
      </c>
      <c r="AW250" s="10" t="s">
        <v>32</v>
      </c>
      <c r="AX250" s="10" t="s">
        <v>74</v>
      </c>
      <c r="AY250" s="153" t="s">
        <v>136</v>
      </c>
    </row>
    <row r="251" spans="2:65" s="9" customFormat="1" ht="22.5" customHeight="1" x14ac:dyDescent="0.3">
      <c r="B251" s="138"/>
      <c r="C251" s="139"/>
      <c r="D251" s="139"/>
      <c r="E251" s="140" t="s">
        <v>3</v>
      </c>
      <c r="F251" s="215" t="s">
        <v>736</v>
      </c>
      <c r="G251" s="214"/>
      <c r="H251" s="214"/>
      <c r="I251" s="214"/>
      <c r="J251" s="139"/>
      <c r="K251" s="141" t="s">
        <v>3</v>
      </c>
      <c r="L251" s="139"/>
      <c r="M251" s="139"/>
      <c r="N251" s="139"/>
      <c r="O251" s="139"/>
      <c r="P251" s="139"/>
      <c r="Q251" s="139"/>
      <c r="R251" s="142"/>
      <c r="T251" s="143"/>
      <c r="U251" s="139"/>
      <c r="V251" s="139"/>
      <c r="W251" s="139"/>
      <c r="X251" s="139"/>
      <c r="Y251" s="139"/>
      <c r="Z251" s="139"/>
      <c r="AA251" s="144"/>
      <c r="AT251" s="145" t="s">
        <v>143</v>
      </c>
      <c r="AU251" s="145" t="s">
        <v>20</v>
      </c>
      <c r="AV251" s="9" t="s">
        <v>20</v>
      </c>
      <c r="AW251" s="9" t="s">
        <v>32</v>
      </c>
      <c r="AX251" s="9" t="s">
        <v>74</v>
      </c>
      <c r="AY251" s="145" t="s">
        <v>136</v>
      </c>
    </row>
    <row r="252" spans="2:65" s="10" customFormat="1" ht="22.5" customHeight="1" x14ac:dyDescent="0.3">
      <c r="B252" s="146"/>
      <c r="C252" s="147"/>
      <c r="D252" s="147"/>
      <c r="E252" s="148" t="s">
        <v>823</v>
      </c>
      <c r="F252" s="208" t="s">
        <v>9</v>
      </c>
      <c r="G252" s="209"/>
      <c r="H252" s="209"/>
      <c r="I252" s="209"/>
      <c r="J252" s="147"/>
      <c r="K252" s="149">
        <v>15</v>
      </c>
      <c r="L252" s="147"/>
      <c r="M252" s="147"/>
      <c r="N252" s="147"/>
      <c r="O252" s="147"/>
      <c r="P252" s="147"/>
      <c r="Q252" s="147"/>
      <c r="R252" s="150"/>
      <c r="T252" s="151"/>
      <c r="U252" s="147"/>
      <c r="V252" s="147"/>
      <c r="W252" s="147"/>
      <c r="X252" s="147"/>
      <c r="Y252" s="147"/>
      <c r="Z252" s="147"/>
      <c r="AA252" s="152"/>
      <c r="AT252" s="153" t="s">
        <v>143</v>
      </c>
      <c r="AU252" s="153" t="s">
        <v>20</v>
      </c>
      <c r="AV252" s="10" t="s">
        <v>105</v>
      </c>
      <c r="AW252" s="10" t="s">
        <v>32</v>
      </c>
      <c r="AX252" s="10" t="s">
        <v>74</v>
      </c>
      <c r="AY252" s="153" t="s">
        <v>136</v>
      </c>
    </row>
    <row r="253" spans="2:65" s="9" customFormat="1" ht="22.5" customHeight="1" x14ac:dyDescent="0.3">
      <c r="B253" s="138"/>
      <c r="C253" s="139"/>
      <c r="D253" s="139"/>
      <c r="E253" s="140" t="s">
        <v>3</v>
      </c>
      <c r="F253" s="215" t="s">
        <v>741</v>
      </c>
      <c r="G253" s="214"/>
      <c r="H253" s="214"/>
      <c r="I253" s="214"/>
      <c r="J253" s="139"/>
      <c r="K253" s="141" t="s">
        <v>3</v>
      </c>
      <c r="L253" s="139"/>
      <c r="M253" s="139"/>
      <c r="N253" s="139"/>
      <c r="O253" s="139"/>
      <c r="P253" s="139"/>
      <c r="Q253" s="139"/>
      <c r="R253" s="142"/>
      <c r="T253" s="143"/>
      <c r="U253" s="139"/>
      <c r="V253" s="139"/>
      <c r="W253" s="139"/>
      <c r="X253" s="139"/>
      <c r="Y253" s="139"/>
      <c r="Z253" s="139"/>
      <c r="AA253" s="144"/>
      <c r="AT253" s="145" t="s">
        <v>143</v>
      </c>
      <c r="AU253" s="145" t="s">
        <v>20</v>
      </c>
      <c r="AV253" s="9" t="s">
        <v>20</v>
      </c>
      <c r="AW253" s="9" t="s">
        <v>32</v>
      </c>
      <c r="AX253" s="9" t="s">
        <v>74</v>
      </c>
      <c r="AY253" s="145" t="s">
        <v>136</v>
      </c>
    </row>
    <row r="254" spans="2:65" s="10" customFormat="1" ht="22.5" customHeight="1" x14ac:dyDescent="0.3">
      <c r="B254" s="146"/>
      <c r="C254" s="147"/>
      <c r="D254" s="147"/>
      <c r="E254" s="148" t="s">
        <v>824</v>
      </c>
      <c r="F254" s="208" t="s">
        <v>250</v>
      </c>
      <c r="G254" s="209"/>
      <c r="H254" s="209"/>
      <c r="I254" s="209"/>
      <c r="J254" s="147"/>
      <c r="K254" s="149">
        <v>12</v>
      </c>
      <c r="L254" s="147"/>
      <c r="M254" s="147"/>
      <c r="N254" s="147"/>
      <c r="O254" s="147"/>
      <c r="P254" s="147"/>
      <c r="Q254" s="147"/>
      <c r="R254" s="150"/>
      <c r="T254" s="151"/>
      <c r="U254" s="147"/>
      <c r="V254" s="147"/>
      <c r="W254" s="147"/>
      <c r="X254" s="147"/>
      <c r="Y254" s="147"/>
      <c r="Z254" s="147"/>
      <c r="AA254" s="152"/>
      <c r="AT254" s="153" t="s">
        <v>143</v>
      </c>
      <c r="AU254" s="153" t="s">
        <v>20</v>
      </c>
      <c r="AV254" s="10" t="s">
        <v>105</v>
      </c>
      <c r="AW254" s="10" t="s">
        <v>32</v>
      </c>
      <c r="AX254" s="10" t="s">
        <v>74</v>
      </c>
      <c r="AY254" s="153" t="s">
        <v>136</v>
      </c>
    </row>
    <row r="255" spans="2:65" s="10" customFormat="1" ht="22.5" customHeight="1" x14ac:dyDescent="0.3">
      <c r="B255" s="146"/>
      <c r="C255" s="147"/>
      <c r="D255" s="147"/>
      <c r="E255" s="148" t="s">
        <v>825</v>
      </c>
      <c r="F255" s="208" t="s">
        <v>826</v>
      </c>
      <c r="G255" s="209"/>
      <c r="H255" s="209"/>
      <c r="I255" s="209"/>
      <c r="J255" s="147"/>
      <c r="K255" s="149">
        <v>108</v>
      </c>
      <c r="L255" s="147"/>
      <c r="M255" s="147"/>
      <c r="N255" s="147"/>
      <c r="O255" s="147"/>
      <c r="P255" s="147"/>
      <c r="Q255" s="147"/>
      <c r="R255" s="150"/>
      <c r="T255" s="151"/>
      <c r="U255" s="147"/>
      <c r="V255" s="147"/>
      <c r="W255" s="147"/>
      <c r="X255" s="147"/>
      <c r="Y255" s="147"/>
      <c r="Z255" s="147"/>
      <c r="AA255" s="152"/>
      <c r="AT255" s="153" t="s">
        <v>143</v>
      </c>
      <c r="AU255" s="153" t="s">
        <v>20</v>
      </c>
      <c r="AV255" s="10" t="s">
        <v>105</v>
      </c>
      <c r="AW255" s="10" t="s">
        <v>32</v>
      </c>
      <c r="AX255" s="10" t="s">
        <v>20</v>
      </c>
      <c r="AY255" s="153" t="s">
        <v>136</v>
      </c>
    </row>
    <row r="256" spans="2:65" s="1" customFormat="1" ht="31.5" customHeight="1" x14ac:dyDescent="0.3">
      <c r="B256" s="128"/>
      <c r="C256" s="129" t="s">
        <v>250</v>
      </c>
      <c r="D256" s="129" t="s">
        <v>137</v>
      </c>
      <c r="E256" s="130" t="s">
        <v>827</v>
      </c>
      <c r="F256" s="210" t="s">
        <v>828</v>
      </c>
      <c r="G256" s="211"/>
      <c r="H256" s="211"/>
      <c r="I256" s="211"/>
      <c r="J256" s="131" t="s">
        <v>140</v>
      </c>
      <c r="K256" s="132">
        <v>10</v>
      </c>
      <c r="L256" s="212">
        <v>0</v>
      </c>
      <c r="M256" s="211"/>
      <c r="N256" s="212">
        <f>ROUND(L256*K256,2)</f>
        <v>0</v>
      </c>
      <c r="O256" s="211"/>
      <c r="P256" s="211"/>
      <c r="Q256" s="211"/>
      <c r="R256" s="133"/>
      <c r="T256" s="134" t="s">
        <v>3</v>
      </c>
      <c r="U256" s="37" t="s">
        <v>39</v>
      </c>
      <c r="V256" s="135">
        <v>0</v>
      </c>
      <c r="W256" s="135">
        <f>V256*K256</f>
        <v>0</v>
      </c>
      <c r="X256" s="135">
        <v>0</v>
      </c>
      <c r="Y256" s="135">
        <f>X256*K256</f>
        <v>0</v>
      </c>
      <c r="Z256" s="135">
        <v>0</v>
      </c>
      <c r="AA256" s="136">
        <f>Z256*K256</f>
        <v>0</v>
      </c>
      <c r="AR256" s="14" t="s">
        <v>135</v>
      </c>
      <c r="AT256" s="14" t="s">
        <v>137</v>
      </c>
      <c r="AU256" s="14" t="s">
        <v>20</v>
      </c>
      <c r="AY256" s="14" t="s">
        <v>136</v>
      </c>
      <c r="BE256" s="137">
        <f>IF(U256="základní",N256,0)</f>
        <v>0</v>
      </c>
      <c r="BF256" s="137">
        <f>IF(U256="snížená",N256,0)</f>
        <v>0</v>
      </c>
      <c r="BG256" s="137">
        <f>IF(U256="zákl. přenesená",N256,0)</f>
        <v>0</v>
      </c>
      <c r="BH256" s="137">
        <f>IF(U256="sníž. přenesená",N256,0)</f>
        <v>0</v>
      </c>
      <c r="BI256" s="137">
        <f>IF(U256="nulová",N256,0)</f>
        <v>0</v>
      </c>
      <c r="BJ256" s="14" t="s">
        <v>20</v>
      </c>
      <c r="BK256" s="137">
        <f>ROUND(L256*K256,2)</f>
        <v>0</v>
      </c>
      <c r="BL256" s="14" t="s">
        <v>135</v>
      </c>
      <c r="BM256" s="14" t="s">
        <v>829</v>
      </c>
    </row>
    <row r="257" spans="2:65" s="9" customFormat="1" ht="22.5" customHeight="1" x14ac:dyDescent="0.3">
      <c r="B257" s="138"/>
      <c r="C257" s="139"/>
      <c r="D257" s="139"/>
      <c r="E257" s="140" t="s">
        <v>3</v>
      </c>
      <c r="F257" s="213" t="s">
        <v>830</v>
      </c>
      <c r="G257" s="214"/>
      <c r="H257" s="214"/>
      <c r="I257" s="214"/>
      <c r="J257" s="139"/>
      <c r="K257" s="141" t="s">
        <v>3</v>
      </c>
      <c r="L257" s="139"/>
      <c r="M257" s="139"/>
      <c r="N257" s="139"/>
      <c r="O257" s="139"/>
      <c r="P257" s="139"/>
      <c r="Q257" s="139"/>
      <c r="R257" s="142"/>
      <c r="T257" s="143"/>
      <c r="U257" s="139"/>
      <c r="V257" s="139"/>
      <c r="W257" s="139"/>
      <c r="X257" s="139"/>
      <c r="Y257" s="139"/>
      <c r="Z257" s="139"/>
      <c r="AA257" s="144"/>
      <c r="AT257" s="145" t="s">
        <v>143</v>
      </c>
      <c r="AU257" s="145" t="s">
        <v>20</v>
      </c>
      <c r="AV257" s="9" t="s">
        <v>20</v>
      </c>
      <c r="AW257" s="9" t="s">
        <v>32</v>
      </c>
      <c r="AX257" s="9" t="s">
        <v>74</v>
      </c>
      <c r="AY257" s="145" t="s">
        <v>136</v>
      </c>
    </row>
    <row r="258" spans="2:65" s="9" customFormat="1" ht="22.5" customHeight="1" x14ac:dyDescent="0.3">
      <c r="B258" s="138"/>
      <c r="C258" s="139"/>
      <c r="D258" s="139"/>
      <c r="E258" s="140" t="s">
        <v>3</v>
      </c>
      <c r="F258" s="215" t="s">
        <v>774</v>
      </c>
      <c r="G258" s="214"/>
      <c r="H258" s="214"/>
      <c r="I258" s="214"/>
      <c r="J258" s="139"/>
      <c r="K258" s="141" t="s">
        <v>3</v>
      </c>
      <c r="L258" s="139"/>
      <c r="M258" s="139"/>
      <c r="N258" s="139"/>
      <c r="O258" s="139"/>
      <c r="P258" s="139"/>
      <c r="Q258" s="139"/>
      <c r="R258" s="142"/>
      <c r="T258" s="143"/>
      <c r="U258" s="139"/>
      <c r="V258" s="139"/>
      <c r="W258" s="139"/>
      <c r="X258" s="139"/>
      <c r="Y258" s="139"/>
      <c r="Z258" s="139"/>
      <c r="AA258" s="144"/>
      <c r="AT258" s="145" t="s">
        <v>143</v>
      </c>
      <c r="AU258" s="145" t="s">
        <v>20</v>
      </c>
      <c r="AV258" s="9" t="s">
        <v>20</v>
      </c>
      <c r="AW258" s="9" t="s">
        <v>32</v>
      </c>
      <c r="AX258" s="9" t="s">
        <v>74</v>
      </c>
      <c r="AY258" s="145" t="s">
        <v>136</v>
      </c>
    </row>
    <row r="259" spans="2:65" s="9" customFormat="1" ht="31.5" customHeight="1" x14ac:dyDescent="0.3">
      <c r="B259" s="138"/>
      <c r="C259" s="139"/>
      <c r="D259" s="139"/>
      <c r="E259" s="140" t="s">
        <v>3</v>
      </c>
      <c r="F259" s="215" t="s">
        <v>831</v>
      </c>
      <c r="G259" s="214"/>
      <c r="H259" s="214"/>
      <c r="I259" s="214"/>
      <c r="J259" s="139"/>
      <c r="K259" s="141" t="s">
        <v>3</v>
      </c>
      <c r="L259" s="139"/>
      <c r="M259" s="139"/>
      <c r="N259" s="139"/>
      <c r="O259" s="139"/>
      <c r="P259" s="139"/>
      <c r="Q259" s="139"/>
      <c r="R259" s="142"/>
      <c r="T259" s="143"/>
      <c r="U259" s="139"/>
      <c r="V259" s="139"/>
      <c r="W259" s="139"/>
      <c r="X259" s="139"/>
      <c r="Y259" s="139"/>
      <c r="Z259" s="139"/>
      <c r="AA259" s="144"/>
      <c r="AT259" s="145" t="s">
        <v>143</v>
      </c>
      <c r="AU259" s="145" t="s">
        <v>20</v>
      </c>
      <c r="AV259" s="9" t="s">
        <v>20</v>
      </c>
      <c r="AW259" s="9" t="s">
        <v>32</v>
      </c>
      <c r="AX259" s="9" t="s">
        <v>74</v>
      </c>
      <c r="AY259" s="145" t="s">
        <v>136</v>
      </c>
    </row>
    <row r="260" spans="2:65" s="10" customFormat="1" ht="22.5" customHeight="1" x14ac:dyDescent="0.3">
      <c r="B260" s="146"/>
      <c r="C260" s="147"/>
      <c r="D260" s="147"/>
      <c r="E260" s="148" t="s">
        <v>233</v>
      </c>
      <c r="F260" s="208" t="s">
        <v>309</v>
      </c>
      <c r="G260" s="209"/>
      <c r="H260" s="209"/>
      <c r="I260" s="209"/>
      <c r="J260" s="147"/>
      <c r="K260" s="149">
        <v>9</v>
      </c>
      <c r="L260" s="147"/>
      <c r="M260" s="147"/>
      <c r="N260" s="147"/>
      <c r="O260" s="147"/>
      <c r="P260" s="147"/>
      <c r="Q260" s="147"/>
      <c r="R260" s="150"/>
      <c r="T260" s="151"/>
      <c r="U260" s="147"/>
      <c r="V260" s="147"/>
      <c r="W260" s="147"/>
      <c r="X260" s="147"/>
      <c r="Y260" s="147"/>
      <c r="Z260" s="147"/>
      <c r="AA260" s="152"/>
      <c r="AT260" s="153" t="s">
        <v>143</v>
      </c>
      <c r="AU260" s="153" t="s">
        <v>20</v>
      </c>
      <c r="AV260" s="10" t="s">
        <v>105</v>
      </c>
      <c r="AW260" s="10" t="s">
        <v>32</v>
      </c>
      <c r="AX260" s="10" t="s">
        <v>74</v>
      </c>
      <c r="AY260" s="153" t="s">
        <v>136</v>
      </c>
    </row>
    <row r="261" spans="2:65" s="9" customFormat="1" ht="31.5" customHeight="1" x14ac:dyDescent="0.3">
      <c r="B261" s="138"/>
      <c r="C261" s="139"/>
      <c r="D261" s="139"/>
      <c r="E261" s="140" t="s">
        <v>3</v>
      </c>
      <c r="F261" s="215" t="s">
        <v>832</v>
      </c>
      <c r="G261" s="214"/>
      <c r="H261" s="214"/>
      <c r="I261" s="214"/>
      <c r="J261" s="139"/>
      <c r="K261" s="141" t="s">
        <v>3</v>
      </c>
      <c r="L261" s="139"/>
      <c r="M261" s="139"/>
      <c r="N261" s="139"/>
      <c r="O261" s="139"/>
      <c r="P261" s="139"/>
      <c r="Q261" s="139"/>
      <c r="R261" s="142"/>
      <c r="T261" s="143"/>
      <c r="U261" s="139"/>
      <c r="V261" s="139"/>
      <c r="W261" s="139"/>
      <c r="X261" s="139"/>
      <c r="Y261" s="139"/>
      <c r="Z261" s="139"/>
      <c r="AA261" s="144"/>
      <c r="AT261" s="145" t="s">
        <v>143</v>
      </c>
      <c r="AU261" s="145" t="s">
        <v>20</v>
      </c>
      <c r="AV261" s="9" t="s">
        <v>20</v>
      </c>
      <c r="AW261" s="9" t="s">
        <v>32</v>
      </c>
      <c r="AX261" s="9" t="s">
        <v>74</v>
      </c>
      <c r="AY261" s="145" t="s">
        <v>136</v>
      </c>
    </row>
    <row r="262" spans="2:65" s="10" customFormat="1" ht="22.5" customHeight="1" x14ac:dyDescent="0.3">
      <c r="B262" s="146"/>
      <c r="C262" s="147"/>
      <c r="D262" s="147"/>
      <c r="E262" s="148" t="s">
        <v>234</v>
      </c>
      <c r="F262" s="208" t="s">
        <v>20</v>
      </c>
      <c r="G262" s="209"/>
      <c r="H262" s="209"/>
      <c r="I262" s="209"/>
      <c r="J262" s="147"/>
      <c r="K262" s="149">
        <v>1</v>
      </c>
      <c r="L262" s="147"/>
      <c r="M262" s="147"/>
      <c r="N262" s="147"/>
      <c r="O262" s="147"/>
      <c r="P262" s="147"/>
      <c r="Q262" s="147"/>
      <c r="R262" s="150"/>
      <c r="T262" s="151"/>
      <c r="U262" s="147"/>
      <c r="V262" s="147"/>
      <c r="W262" s="147"/>
      <c r="X262" s="147"/>
      <c r="Y262" s="147"/>
      <c r="Z262" s="147"/>
      <c r="AA262" s="152"/>
      <c r="AT262" s="153" t="s">
        <v>143</v>
      </c>
      <c r="AU262" s="153" t="s">
        <v>20</v>
      </c>
      <c r="AV262" s="10" t="s">
        <v>105</v>
      </c>
      <c r="AW262" s="10" t="s">
        <v>32</v>
      </c>
      <c r="AX262" s="10" t="s">
        <v>74</v>
      </c>
      <c r="AY262" s="153" t="s">
        <v>136</v>
      </c>
    </row>
    <row r="263" spans="2:65" s="10" customFormat="1" ht="22.5" customHeight="1" x14ac:dyDescent="0.3">
      <c r="B263" s="146"/>
      <c r="C263" s="147"/>
      <c r="D263" s="147"/>
      <c r="E263" s="148" t="s">
        <v>449</v>
      </c>
      <c r="F263" s="208" t="s">
        <v>833</v>
      </c>
      <c r="G263" s="209"/>
      <c r="H263" s="209"/>
      <c r="I263" s="209"/>
      <c r="J263" s="147"/>
      <c r="K263" s="149">
        <v>10</v>
      </c>
      <c r="L263" s="147"/>
      <c r="M263" s="147"/>
      <c r="N263" s="147"/>
      <c r="O263" s="147"/>
      <c r="P263" s="147"/>
      <c r="Q263" s="147"/>
      <c r="R263" s="150"/>
      <c r="T263" s="151"/>
      <c r="U263" s="147"/>
      <c r="V263" s="147"/>
      <c r="W263" s="147"/>
      <c r="X263" s="147"/>
      <c r="Y263" s="147"/>
      <c r="Z263" s="147"/>
      <c r="AA263" s="152"/>
      <c r="AT263" s="153" t="s">
        <v>143</v>
      </c>
      <c r="AU263" s="153" t="s">
        <v>20</v>
      </c>
      <c r="AV263" s="10" t="s">
        <v>105</v>
      </c>
      <c r="AW263" s="10" t="s">
        <v>32</v>
      </c>
      <c r="AX263" s="10" t="s">
        <v>20</v>
      </c>
      <c r="AY263" s="153" t="s">
        <v>136</v>
      </c>
    </row>
    <row r="264" spans="2:65" s="1" customFormat="1" ht="31.5" customHeight="1" x14ac:dyDescent="0.3">
      <c r="B264" s="128"/>
      <c r="C264" s="129" t="s">
        <v>468</v>
      </c>
      <c r="D264" s="129" t="s">
        <v>137</v>
      </c>
      <c r="E264" s="130" t="s">
        <v>834</v>
      </c>
      <c r="F264" s="210" t="s">
        <v>835</v>
      </c>
      <c r="G264" s="211"/>
      <c r="H264" s="211"/>
      <c r="I264" s="211"/>
      <c r="J264" s="131" t="s">
        <v>140</v>
      </c>
      <c r="K264" s="132">
        <v>4</v>
      </c>
      <c r="L264" s="212">
        <v>0</v>
      </c>
      <c r="M264" s="211"/>
      <c r="N264" s="212">
        <f>ROUND(L264*K264,2)</f>
        <v>0</v>
      </c>
      <c r="O264" s="211"/>
      <c r="P264" s="211"/>
      <c r="Q264" s="211"/>
      <c r="R264" s="133"/>
      <c r="T264" s="134" t="s">
        <v>3</v>
      </c>
      <c r="U264" s="37" t="s">
        <v>39</v>
      </c>
      <c r="V264" s="135">
        <v>0</v>
      </c>
      <c r="W264" s="135">
        <f>V264*K264</f>
        <v>0</v>
      </c>
      <c r="X264" s="135">
        <v>0</v>
      </c>
      <c r="Y264" s="135">
        <f>X264*K264</f>
        <v>0</v>
      </c>
      <c r="Z264" s="135">
        <v>0</v>
      </c>
      <c r="AA264" s="136">
        <f>Z264*K264</f>
        <v>0</v>
      </c>
      <c r="AR264" s="14" t="s">
        <v>135</v>
      </c>
      <c r="AT264" s="14" t="s">
        <v>137</v>
      </c>
      <c r="AU264" s="14" t="s">
        <v>20</v>
      </c>
      <c r="AY264" s="14" t="s">
        <v>136</v>
      </c>
      <c r="BE264" s="137">
        <f>IF(U264="základní",N264,0)</f>
        <v>0</v>
      </c>
      <c r="BF264" s="137">
        <f>IF(U264="snížená",N264,0)</f>
        <v>0</v>
      </c>
      <c r="BG264" s="137">
        <f>IF(U264="zákl. přenesená",N264,0)</f>
        <v>0</v>
      </c>
      <c r="BH264" s="137">
        <f>IF(U264="sníž. přenesená",N264,0)</f>
        <v>0</v>
      </c>
      <c r="BI264" s="137">
        <f>IF(U264="nulová",N264,0)</f>
        <v>0</v>
      </c>
      <c r="BJ264" s="14" t="s">
        <v>20</v>
      </c>
      <c r="BK264" s="137">
        <f>ROUND(L264*K264,2)</f>
        <v>0</v>
      </c>
      <c r="BL264" s="14" t="s">
        <v>135</v>
      </c>
      <c r="BM264" s="14" t="s">
        <v>836</v>
      </c>
    </row>
    <row r="265" spans="2:65" s="9" customFormat="1" ht="22.5" customHeight="1" x14ac:dyDescent="0.3">
      <c r="B265" s="138"/>
      <c r="C265" s="139"/>
      <c r="D265" s="139"/>
      <c r="E265" s="140" t="s">
        <v>3</v>
      </c>
      <c r="F265" s="213" t="s">
        <v>837</v>
      </c>
      <c r="G265" s="214"/>
      <c r="H265" s="214"/>
      <c r="I265" s="214"/>
      <c r="J265" s="139"/>
      <c r="K265" s="141" t="s">
        <v>3</v>
      </c>
      <c r="L265" s="139"/>
      <c r="M265" s="139"/>
      <c r="N265" s="139"/>
      <c r="O265" s="139"/>
      <c r="P265" s="139"/>
      <c r="Q265" s="139"/>
      <c r="R265" s="142"/>
      <c r="T265" s="143"/>
      <c r="U265" s="139"/>
      <c r="V265" s="139"/>
      <c r="W265" s="139"/>
      <c r="X265" s="139"/>
      <c r="Y265" s="139"/>
      <c r="Z265" s="139"/>
      <c r="AA265" s="144"/>
      <c r="AT265" s="145" t="s">
        <v>143</v>
      </c>
      <c r="AU265" s="145" t="s">
        <v>20</v>
      </c>
      <c r="AV265" s="9" t="s">
        <v>20</v>
      </c>
      <c r="AW265" s="9" t="s">
        <v>32</v>
      </c>
      <c r="AX265" s="9" t="s">
        <v>74</v>
      </c>
      <c r="AY265" s="145" t="s">
        <v>136</v>
      </c>
    </row>
    <row r="266" spans="2:65" s="9" customFormat="1" ht="22.5" customHeight="1" x14ac:dyDescent="0.3">
      <c r="B266" s="138"/>
      <c r="C266" s="139"/>
      <c r="D266" s="139"/>
      <c r="E266" s="140" t="s">
        <v>3</v>
      </c>
      <c r="F266" s="215" t="s">
        <v>153</v>
      </c>
      <c r="G266" s="214"/>
      <c r="H266" s="214"/>
      <c r="I266" s="214"/>
      <c r="J266" s="139"/>
      <c r="K266" s="141" t="s">
        <v>3</v>
      </c>
      <c r="L266" s="139"/>
      <c r="M266" s="139"/>
      <c r="N266" s="139"/>
      <c r="O266" s="139"/>
      <c r="P266" s="139"/>
      <c r="Q266" s="139"/>
      <c r="R266" s="142"/>
      <c r="T266" s="143"/>
      <c r="U266" s="139"/>
      <c r="V266" s="139"/>
      <c r="W266" s="139"/>
      <c r="X266" s="139"/>
      <c r="Y266" s="139"/>
      <c r="Z266" s="139"/>
      <c r="AA266" s="144"/>
      <c r="AT266" s="145" t="s">
        <v>143</v>
      </c>
      <c r="AU266" s="145" t="s">
        <v>20</v>
      </c>
      <c r="AV266" s="9" t="s">
        <v>20</v>
      </c>
      <c r="AW266" s="9" t="s">
        <v>32</v>
      </c>
      <c r="AX266" s="9" t="s">
        <v>74</v>
      </c>
      <c r="AY266" s="145" t="s">
        <v>136</v>
      </c>
    </row>
    <row r="267" spans="2:65" s="9" customFormat="1" ht="31.5" customHeight="1" x14ac:dyDescent="0.3">
      <c r="B267" s="138"/>
      <c r="C267" s="139"/>
      <c r="D267" s="139"/>
      <c r="E267" s="140" t="s">
        <v>3</v>
      </c>
      <c r="F267" s="215" t="s">
        <v>838</v>
      </c>
      <c r="G267" s="214"/>
      <c r="H267" s="214"/>
      <c r="I267" s="214"/>
      <c r="J267" s="139"/>
      <c r="K267" s="141" t="s">
        <v>3</v>
      </c>
      <c r="L267" s="139"/>
      <c r="M267" s="139"/>
      <c r="N267" s="139"/>
      <c r="O267" s="139"/>
      <c r="P267" s="139"/>
      <c r="Q267" s="139"/>
      <c r="R267" s="142"/>
      <c r="T267" s="143"/>
      <c r="U267" s="139"/>
      <c r="V267" s="139"/>
      <c r="W267" s="139"/>
      <c r="X267" s="139"/>
      <c r="Y267" s="139"/>
      <c r="Z267" s="139"/>
      <c r="AA267" s="144"/>
      <c r="AT267" s="145" t="s">
        <v>143</v>
      </c>
      <c r="AU267" s="145" t="s">
        <v>20</v>
      </c>
      <c r="AV267" s="9" t="s">
        <v>20</v>
      </c>
      <c r="AW267" s="9" t="s">
        <v>32</v>
      </c>
      <c r="AX267" s="9" t="s">
        <v>74</v>
      </c>
      <c r="AY267" s="145" t="s">
        <v>136</v>
      </c>
    </row>
    <row r="268" spans="2:65" s="10" customFormat="1" ht="22.5" customHeight="1" x14ac:dyDescent="0.3">
      <c r="B268" s="146"/>
      <c r="C268" s="147"/>
      <c r="D268" s="147"/>
      <c r="E268" s="148" t="s">
        <v>240</v>
      </c>
      <c r="F268" s="208" t="s">
        <v>135</v>
      </c>
      <c r="G268" s="209"/>
      <c r="H268" s="209"/>
      <c r="I268" s="209"/>
      <c r="J268" s="147"/>
      <c r="K268" s="149">
        <v>4</v>
      </c>
      <c r="L268" s="147"/>
      <c r="M268" s="147"/>
      <c r="N268" s="147"/>
      <c r="O268" s="147"/>
      <c r="P268" s="147"/>
      <c r="Q268" s="147"/>
      <c r="R268" s="150"/>
      <c r="T268" s="151"/>
      <c r="U268" s="147"/>
      <c r="V268" s="147"/>
      <c r="W268" s="147"/>
      <c r="X268" s="147"/>
      <c r="Y268" s="147"/>
      <c r="Z268" s="147"/>
      <c r="AA268" s="152"/>
      <c r="AT268" s="153" t="s">
        <v>143</v>
      </c>
      <c r="AU268" s="153" t="s">
        <v>20</v>
      </c>
      <c r="AV268" s="10" t="s">
        <v>105</v>
      </c>
      <c r="AW268" s="10" t="s">
        <v>32</v>
      </c>
      <c r="AX268" s="10" t="s">
        <v>74</v>
      </c>
      <c r="AY268" s="153" t="s">
        <v>136</v>
      </c>
    </row>
    <row r="269" spans="2:65" s="10" customFormat="1" ht="22.5" customHeight="1" x14ac:dyDescent="0.3">
      <c r="B269" s="146"/>
      <c r="C269" s="147"/>
      <c r="D269" s="147"/>
      <c r="E269" s="148" t="s">
        <v>242</v>
      </c>
      <c r="F269" s="208" t="s">
        <v>839</v>
      </c>
      <c r="G269" s="209"/>
      <c r="H269" s="209"/>
      <c r="I269" s="209"/>
      <c r="J269" s="147"/>
      <c r="K269" s="149">
        <v>4</v>
      </c>
      <c r="L269" s="147"/>
      <c r="M269" s="147"/>
      <c r="N269" s="147"/>
      <c r="O269" s="147"/>
      <c r="P269" s="147"/>
      <c r="Q269" s="147"/>
      <c r="R269" s="150"/>
      <c r="T269" s="151"/>
      <c r="U269" s="147"/>
      <c r="V269" s="147"/>
      <c r="W269" s="147"/>
      <c r="X269" s="147"/>
      <c r="Y269" s="147"/>
      <c r="Z269" s="147"/>
      <c r="AA269" s="152"/>
      <c r="AT269" s="153" t="s">
        <v>143</v>
      </c>
      <c r="AU269" s="153" t="s">
        <v>20</v>
      </c>
      <c r="AV269" s="10" t="s">
        <v>105</v>
      </c>
      <c r="AW269" s="10" t="s">
        <v>32</v>
      </c>
      <c r="AX269" s="10" t="s">
        <v>20</v>
      </c>
      <c r="AY269" s="153" t="s">
        <v>136</v>
      </c>
    </row>
    <row r="270" spans="2:65" s="1" customFormat="1" ht="31.5" customHeight="1" x14ac:dyDescent="0.3">
      <c r="B270" s="128"/>
      <c r="C270" s="129" t="s">
        <v>476</v>
      </c>
      <c r="D270" s="129" t="s">
        <v>137</v>
      </c>
      <c r="E270" s="130" t="s">
        <v>840</v>
      </c>
      <c r="F270" s="210" t="s">
        <v>841</v>
      </c>
      <c r="G270" s="211"/>
      <c r="H270" s="211"/>
      <c r="I270" s="211"/>
      <c r="J270" s="131" t="s">
        <v>140</v>
      </c>
      <c r="K270" s="132">
        <v>4</v>
      </c>
      <c r="L270" s="212">
        <v>0</v>
      </c>
      <c r="M270" s="211"/>
      <c r="N270" s="212">
        <f>ROUND(L270*K270,2)</f>
        <v>0</v>
      </c>
      <c r="O270" s="211"/>
      <c r="P270" s="211"/>
      <c r="Q270" s="211"/>
      <c r="R270" s="133"/>
      <c r="T270" s="134" t="s">
        <v>3</v>
      </c>
      <c r="U270" s="37" t="s">
        <v>39</v>
      </c>
      <c r="V270" s="135">
        <v>0</v>
      </c>
      <c r="W270" s="135">
        <f>V270*K270</f>
        <v>0</v>
      </c>
      <c r="X270" s="135">
        <v>0</v>
      </c>
      <c r="Y270" s="135">
        <f>X270*K270</f>
        <v>0</v>
      </c>
      <c r="Z270" s="135">
        <v>0</v>
      </c>
      <c r="AA270" s="136">
        <f>Z270*K270</f>
        <v>0</v>
      </c>
      <c r="AR270" s="14" t="s">
        <v>135</v>
      </c>
      <c r="AT270" s="14" t="s">
        <v>137</v>
      </c>
      <c r="AU270" s="14" t="s">
        <v>20</v>
      </c>
      <c r="AY270" s="14" t="s">
        <v>136</v>
      </c>
      <c r="BE270" s="137">
        <f>IF(U270="základní",N270,0)</f>
        <v>0</v>
      </c>
      <c r="BF270" s="137">
        <f>IF(U270="snížená",N270,0)</f>
        <v>0</v>
      </c>
      <c r="BG270" s="137">
        <f>IF(U270="zákl. přenesená",N270,0)</f>
        <v>0</v>
      </c>
      <c r="BH270" s="137">
        <f>IF(U270="sníž. přenesená",N270,0)</f>
        <v>0</v>
      </c>
      <c r="BI270" s="137">
        <f>IF(U270="nulová",N270,0)</f>
        <v>0</v>
      </c>
      <c r="BJ270" s="14" t="s">
        <v>20</v>
      </c>
      <c r="BK270" s="137">
        <f>ROUND(L270*K270,2)</f>
        <v>0</v>
      </c>
      <c r="BL270" s="14" t="s">
        <v>135</v>
      </c>
      <c r="BM270" s="14" t="s">
        <v>842</v>
      </c>
    </row>
    <row r="271" spans="2:65" s="9" customFormat="1" ht="22.5" customHeight="1" x14ac:dyDescent="0.3">
      <c r="B271" s="138"/>
      <c r="C271" s="139"/>
      <c r="D271" s="139"/>
      <c r="E271" s="140" t="s">
        <v>3</v>
      </c>
      <c r="F271" s="213" t="s">
        <v>843</v>
      </c>
      <c r="G271" s="214"/>
      <c r="H271" s="214"/>
      <c r="I271" s="214"/>
      <c r="J271" s="139"/>
      <c r="K271" s="141" t="s">
        <v>3</v>
      </c>
      <c r="L271" s="139"/>
      <c r="M271" s="139"/>
      <c r="N271" s="139"/>
      <c r="O271" s="139"/>
      <c r="P271" s="139"/>
      <c r="Q271" s="139"/>
      <c r="R271" s="142"/>
      <c r="T271" s="143"/>
      <c r="U271" s="139"/>
      <c r="V271" s="139"/>
      <c r="W271" s="139"/>
      <c r="X271" s="139"/>
      <c r="Y271" s="139"/>
      <c r="Z271" s="139"/>
      <c r="AA271" s="144"/>
      <c r="AT271" s="145" t="s">
        <v>143</v>
      </c>
      <c r="AU271" s="145" t="s">
        <v>20</v>
      </c>
      <c r="AV271" s="9" t="s">
        <v>20</v>
      </c>
      <c r="AW271" s="9" t="s">
        <v>32</v>
      </c>
      <c r="AX271" s="9" t="s">
        <v>74</v>
      </c>
      <c r="AY271" s="145" t="s">
        <v>136</v>
      </c>
    </row>
    <row r="272" spans="2:65" s="9" customFormat="1" ht="22.5" customHeight="1" x14ac:dyDescent="0.3">
      <c r="B272" s="138"/>
      <c r="C272" s="139"/>
      <c r="D272" s="139"/>
      <c r="E272" s="140" t="s">
        <v>3</v>
      </c>
      <c r="F272" s="215" t="s">
        <v>153</v>
      </c>
      <c r="G272" s="214"/>
      <c r="H272" s="214"/>
      <c r="I272" s="214"/>
      <c r="J272" s="139"/>
      <c r="K272" s="141" t="s">
        <v>3</v>
      </c>
      <c r="L272" s="139"/>
      <c r="M272" s="139"/>
      <c r="N272" s="139"/>
      <c r="O272" s="139"/>
      <c r="P272" s="139"/>
      <c r="Q272" s="139"/>
      <c r="R272" s="142"/>
      <c r="T272" s="143"/>
      <c r="U272" s="139"/>
      <c r="V272" s="139"/>
      <c r="W272" s="139"/>
      <c r="X272" s="139"/>
      <c r="Y272" s="139"/>
      <c r="Z272" s="139"/>
      <c r="AA272" s="144"/>
      <c r="AT272" s="145" t="s">
        <v>143</v>
      </c>
      <c r="AU272" s="145" t="s">
        <v>20</v>
      </c>
      <c r="AV272" s="9" t="s">
        <v>20</v>
      </c>
      <c r="AW272" s="9" t="s">
        <v>32</v>
      </c>
      <c r="AX272" s="9" t="s">
        <v>74</v>
      </c>
      <c r="AY272" s="145" t="s">
        <v>136</v>
      </c>
    </row>
    <row r="273" spans="2:65" s="9" customFormat="1" ht="22.5" customHeight="1" x14ac:dyDescent="0.3">
      <c r="B273" s="138"/>
      <c r="C273" s="139"/>
      <c r="D273" s="139"/>
      <c r="E273" s="140" t="s">
        <v>3</v>
      </c>
      <c r="F273" s="215" t="s">
        <v>844</v>
      </c>
      <c r="G273" s="214"/>
      <c r="H273" s="214"/>
      <c r="I273" s="214"/>
      <c r="J273" s="139"/>
      <c r="K273" s="141" t="s">
        <v>3</v>
      </c>
      <c r="L273" s="139"/>
      <c r="M273" s="139"/>
      <c r="N273" s="139"/>
      <c r="O273" s="139"/>
      <c r="P273" s="139"/>
      <c r="Q273" s="139"/>
      <c r="R273" s="142"/>
      <c r="T273" s="143"/>
      <c r="U273" s="139"/>
      <c r="V273" s="139"/>
      <c r="W273" s="139"/>
      <c r="X273" s="139"/>
      <c r="Y273" s="139"/>
      <c r="Z273" s="139"/>
      <c r="AA273" s="144"/>
      <c r="AT273" s="145" t="s">
        <v>143</v>
      </c>
      <c r="AU273" s="145" t="s">
        <v>20</v>
      </c>
      <c r="AV273" s="9" t="s">
        <v>20</v>
      </c>
      <c r="AW273" s="9" t="s">
        <v>32</v>
      </c>
      <c r="AX273" s="9" t="s">
        <v>74</v>
      </c>
      <c r="AY273" s="145" t="s">
        <v>136</v>
      </c>
    </row>
    <row r="274" spans="2:65" s="10" customFormat="1" ht="22.5" customHeight="1" x14ac:dyDescent="0.3">
      <c r="B274" s="146"/>
      <c r="C274" s="147"/>
      <c r="D274" s="147"/>
      <c r="E274" s="148" t="s">
        <v>249</v>
      </c>
      <c r="F274" s="208" t="s">
        <v>135</v>
      </c>
      <c r="G274" s="209"/>
      <c r="H274" s="209"/>
      <c r="I274" s="209"/>
      <c r="J274" s="147"/>
      <c r="K274" s="149">
        <v>4</v>
      </c>
      <c r="L274" s="147"/>
      <c r="M274" s="147"/>
      <c r="N274" s="147"/>
      <c r="O274" s="147"/>
      <c r="P274" s="147"/>
      <c r="Q274" s="147"/>
      <c r="R274" s="150"/>
      <c r="T274" s="151"/>
      <c r="U274" s="147"/>
      <c r="V274" s="147"/>
      <c r="W274" s="147"/>
      <c r="X274" s="147"/>
      <c r="Y274" s="147"/>
      <c r="Z274" s="147"/>
      <c r="AA274" s="152"/>
      <c r="AT274" s="153" t="s">
        <v>143</v>
      </c>
      <c r="AU274" s="153" t="s">
        <v>20</v>
      </c>
      <c r="AV274" s="10" t="s">
        <v>105</v>
      </c>
      <c r="AW274" s="10" t="s">
        <v>32</v>
      </c>
      <c r="AX274" s="10" t="s">
        <v>74</v>
      </c>
      <c r="AY274" s="153" t="s">
        <v>136</v>
      </c>
    </row>
    <row r="275" spans="2:65" s="10" customFormat="1" ht="22.5" customHeight="1" x14ac:dyDescent="0.3">
      <c r="B275" s="146"/>
      <c r="C275" s="147"/>
      <c r="D275" s="147"/>
      <c r="E275" s="148" t="s">
        <v>251</v>
      </c>
      <c r="F275" s="208" t="s">
        <v>839</v>
      </c>
      <c r="G275" s="209"/>
      <c r="H275" s="209"/>
      <c r="I275" s="209"/>
      <c r="J275" s="147"/>
      <c r="K275" s="149">
        <v>4</v>
      </c>
      <c r="L275" s="147"/>
      <c r="M275" s="147"/>
      <c r="N275" s="147"/>
      <c r="O275" s="147"/>
      <c r="P275" s="147"/>
      <c r="Q275" s="147"/>
      <c r="R275" s="150"/>
      <c r="T275" s="151"/>
      <c r="U275" s="147"/>
      <c r="V275" s="147"/>
      <c r="W275" s="147"/>
      <c r="X275" s="147"/>
      <c r="Y275" s="147"/>
      <c r="Z275" s="147"/>
      <c r="AA275" s="152"/>
      <c r="AT275" s="153" t="s">
        <v>143</v>
      </c>
      <c r="AU275" s="153" t="s">
        <v>20</v>
      </c>
      <c r="AV275" s="10" t="s">
        <v>105</v>
      </c>
      <c r="AW275" s="10" t="s">
        <v>32</v>
      </c>
      <c r="AX275" s="10" t="s">
        <v>20</v>
      </c>
      <c r="AY275" s="153" t="s">
        <v>136</v>
      </c>
    </row>
    <row r="276" spans="2:65" s="1" customFormat="1" ht="31.5" customHeight="1" x14ac:dyDescent="0.3">
      <c r="B276" s="128"/>
      <c r="C276" s="129" t="s">
        <v>9</v>
      </c>
      <c r="D276" s="129" t="s">
        <v>137</v>
      </c>
      <c r="E276" s="130" t="s">
        <v>845</v>
      </c>
      <c r="F276" s="210" t="s">
        <v>846</v>
      </c>
      <c r="G276" s="211"/>
      <c r="H276" s="211"/>
      <c r="I276" s="211"/>
      <c r="J276" s="131" t="s">
        <v>140</v>
      </c>
      <c r="K276" s="132">
        <v>14</v>
      </c>
      <c r="L276" s="212">
        <v>0</v>
      </c>
      <c r="M276" s="211"/>
      <c r="N276" s="212">
        <f>ROUND(L276*K276,2)</f>
        <v>0</v>
      </c>
      <c r="O276" s="211"/>
      <c r="P276" s="211"/>
      <c r="Q276" s="211"/>
      <c r="R276" s="133"/>
      <c r="T276" s="134" t="s">
        <v>3</v>
      </c>
      <c r="U276" s="37" t="s">
        <v>39</v>
      </c>
      <c r="V276" s="135">
        <v>0</v>
      </c>
      <c r="W276" s="135">
        <f>V276*K276</f>
        <v>0</v>
      </c>
      <c r="X276" s="135">
        <v>0</v>
      </c>
      <c r="Y276" s="135">
        <f>X276*K276</f>
        <v>0</v>
      </c>
      <c r="Z276" s="135">
        <v>0</v>
      </c>
      <c r="AA276" s="136">
        <f>Z276*K276</f>
        <v>0</v>
      </c>
      <c r="AR276" s="14" t="s">
        <v>135</v>
      </c>
      <c r="AT276" s="14" t="s">
        <v>137</v>
      </c>
      <c r="AU276" s="14" t="s">
        <v>20</v>
      </c>
      <c r="AY276" s="14" t="s">
        <v>136</v>
      </c>
      <c r="BE276" s="137">
        <f>IF(U276="základní",N276,0)</f>
        <v>0</v>
      </c>
      <c r="BF276" s="137">
        <f>IF(U276="snížená",N276,0)</f>
        <v>0</v>
      </c>
      <c r="BG276" s="137">
        <f>IF(U276="zákl. přenesená",N276,0)</f>
        <v>0</v>
      </c>
      <c r="BH276" s="137">
        <f>IF(U276="sníž. přenesená",N276,0)</f>
        <v>0</v>
      </c>
      <c r="BI276" s="137">
        <f>IF(U276="nulová",N276,0)</f>
        <v>0</v>
      </c>
      <c r="BJ276" s="14" t="s">
        <v>20</v>
      </c>
      <c r="BK276" s="137">
        <f>ROUND(L276*K276,2)</f>
        <v>0</v>
      </c>
      <c r="BL276" s="14" t="s">
        <v>135</v>
      </c>
      <c r="BM276" s="14" t="s">
        <v>847</v>
      </c>
    </row>
    <row r="277" spans="2:65" s="9" customFormat="1" ht="22.5" customHeight="1" x14ac:dyDescent="0.3">
      <c r="B277" s="138"/>
      <c r="C277" s="139"/>
      <c r="D277" s="139"/>
      <c r="E277" s="140" t="s">
        <v>3</v>
      </c>
      <c r="F277" s="213" t="s">
        <v>848</v>
      </c>
      <c r="G277" s="214"/>
      <c r="H277" s="214"/>
      <c r="I277" s="214"/>
      <c r="J277" s="139"/>
      <c r="K277" s="141" t="s">
        <v>3</v>
      </c>
      <c r="L277" s="139"/>
      <c r="M277" s="139"/>
      <c r="N277" s="139"/>
      <c r="O277" s="139"/>
      <c r="P277" s="139"/>
      <c r="Q277" s="139"/>
      <c r="R277" s="142"/>
      <c r="T277" s="143"/>
      <c r="U277" s="139"/>
      <c r="V277" s="139"/>
      <c r="W277" s="139"/>
      <c r="X277" s="139"/>
      <c r="Y277" s="139"/>
      <c r="Z277" s="139"/>
      <c r="AA277" s="144"/>
      <c r="AT277" s="145" t="s">
        <v>143</v>
      </c>
      <c r="AU277" s="145" t="s">
        <v>20</v>
      </c>
      <c r="AV277" s="9" t="s">
        <v>20</v>
      </c>
      <c r="AW277" s="9" t="s">
        <v>32</v>
      </c>
      <c r="AX277" s="9" t="s">
        <v>74</v>
      </c>
      <c r="AY277" s="145" t="s">
        <v>136</v>
      </c>
    </row>
    <row r="278" spans="2:65" s="9" customFormat="1" ht="22.5" customHeight="1" x14ac:dyDescent="0.3">
      <c r="B278" s="138"/>
      <c r="C278" s="139"/>
      <c r="D278" s="139"/>
      <c r="E278" s="140" t="s">
        <v>3</v>
      </c>
      <c r="F278" s="215" t="s">
        <v>774</v>
      </c>
      <c r="G278" s="214"/>
      <c r="H278" s="214"/>
      <c r="I278" s="214"/>
      <c r="J278" s="139"/>
      <c r="K278" s="141" t="s">
        <v>3</v>
      </c>
      <c r="L278" s="139"/>
      <c r="M278" s="139"/>
      <c r="N278" s="139"/>
      <c r="O278" s="139"/>
      <c r="P278" s="139"/>
      <c r="Q278" s="139"/>
      <c r="R278" s="142"/>
      <c r="T278" s="143"/>
      <c r="U278" s="139"/>
      <c r="V278" s="139"/>
      <c r="W278" s="139"/>
      <c r="X278" s="139"/>
      <c r="Y278" s="139"/>
      <c r="Z278" s="139"/>
      <c r="AA278" s="144"/>
      <c r="AT278" s="145" t="s">
        <v>143</v>
      </c>
      <c r="AU278" s="145" t="s">
        <v>20</v>
      </c>
      <c r="AV278" s="9" t="s">
        <v>20</v>
      </c>
      <c r="AW278" s="9" t="s">
        <v>32</v>
      </c>
      <c r="AX278" s="9" t="s">
        <v>74</v>
      </c>
      <c r="AY278" s="145" t="s">
        <v>136</v>
      </c>
    </row>
    <row r="279" spans="2:65" s="9" customFormat="1" ht="22.5" customHeight="1" x14ac:dyDescent="0.3">
      <c r="B279" s="138"/>
      <c r="C279" s="139"/>
      <c r="D279" s="139"/>
      <c r="E279" s="140" t="s">
        <v>3</v>
      </c>
      <c r="F279" s="215" t="s">
        <v>849</v>
      </c>
      <c r="G279" s="214"/>
      <c r="H279" s="214"/>
      <c r="I279" s="214"/>
      <c r="J279" s="139"/>
      <c r="K279" s="141" t="s">
        <v>3</v>
      </c>
      <c r="L279" s="139"/>
      <c r="M279" s="139"/>
      <c r="N279" s="139"/>
      <c r="O279" s="139"/>
      <c r="P279" s="139"/>
      <c r="Q279" s="139"/>
      <c r="R279" s="142"/>
      <c r="T279" s="143"/>
      <c r="U279" s="139"/>
      <c r="V279" s="139"/>
      <c r="W279" s="139"/>
      <c r="X279" s="139"/>
      <c r="Y279" s="139"/>
      <c r="Z279" s="139"/>
      <c r="AA279" s="144"/>
      <c r="AT279" s="145" t="s">
        <v>143</v>
      </c>
      <c r="AU279" s="145" t="s">
        <v>20</v>
      </c>
      <c r="AV279" s="9" t="s">
        <v>20</v>
      </c>
      <c r="AW279" s="9" t="s">
        <v>32</v>
      </c>
      <c r="AX279" s="9" t="s">
        <v>74</v>
      </c>
      <c r="AY279" s="145" t="s">
        <v>136</v>
      </c>
    </row>
    <row r="280" spans="2:65" s="10" customFormat="1" ht="22.5" customHeight="1" x14ac:dyDescent="0.3">
      <c r="B280" s="146"/>
      <c r="C280" s="147"/>
      <c r="D280" s="147"/>
      <c r="E280" s="148" t="s">
        <v>260</v>
      </c>
      <c r="F280" s="208" t="s">
        <v>850</v>
      </c>
      <c r="G280" s="209"/>
      <c r="H280" s="209"/>
      <c r="I280" s="209"/>
      <c r="J280" s="147"/>
      <c r="K280" s="149">
        <v>14</v>
      </c>
      <c r="L280" s="147"/>
      <c r="M280" s="147"/>
      <c r="N280" s="147"/>
      <c r="O280" s="147"/>
      <c r="P280" s="147"/>
      <c r="Q280" s="147"/>
      <c r="R280" s="150"/>
      <c r="T280" s="151"/>
      <c r="U280" s="147"/>
      <c r="V280" s="147"/>
      <c r="W280" s="147"/>
      <c r="X280" s="147"/>
      <c r="Y280" s="147"/>
      <c r="Z280" s="147"/>
      <c r="AA280" s="152"/>
      <c r="AT280" s="153" t="s">
        <v>143</v>
      </c>
      <c r="AU280" s="153" t="s">
        <v>20</v>
      </c>
      <c r="AV280" s="10" t="s">
        <v>105</v>
      </c>
      <c r="AW280" s="10" t="s">
        <v>32</v>
      </c>
      <c r="AX280" s="10" t="s">
        <v>74</v>
      </c>
      <c r="AY280" s="153" t="s">
        <v>136</v>
      </c>
    </row>
    <row r="281" spans="2:65" s="10" customFormat="1" ht="22.5" customHeight="1" x14ac:dyDescent="0.3">
      <c r="B281" s="146"/>
      <c r="C281" s="147"/>
      <c r="D281" s="147"/>
      <c r="E281" s="148" t="s">
        <v>262</v>
      </c>
      <c r="F281" s="208" t="s">
        <v>851</v>
      </c>
      <c r="G281" s="209"/>
      <c r="H281" s="209"/>
      <c r="I281" s="209"/>
      <c r="J281" s="147"/>
      <c r="K281" s="149">
        <v>14</v>
      </c>
      <c r="L281" s="147"/>
      <c r="M281" s="147"/>
      <c r="N281" s="147"/>
      <c r="O281" s="147"/>
      <c r="P281" s="147"/>
      <c r="Q281" s="147"/>
      <c r="R281" s="150"/>
      <c r="T281" s="151"/>
      <c r="U281" s="147"/>
      <c r="V281" s="147"/>
      <c r="W281" s="147"/>
      <c r="X281" s="147"/>
      <c r="Y281" s="147"/>
      <c r="Z281" s="147"/>
      <c r="AA281" s="152"/>
      <c r="AT281" s="153" t="s">
        <v>143</v>
      </c>
      <c r="AU281" s="153" t="s">
        <v>20</v>
      </c>
      <c r="AV281" s="10" t="s">
        <v>105</v>
      </c>
      <c r="AW281" s="10" t="s">
        <v>32</v>
      </c>
      <c r="AX281" s="10" t="s">
        <v>20</v>
      </c>
      <c r="AY281" s="153" t="s">
        <v>136</v>
      </c>
    </row>
    <row r="282" spans="2:65" s="1" customFormat="1" ht="44.25" customHeight="1" x14ac:dyDescent="0.3">
      <c r="B282" s="128"/>
      <c r="C282" s="129" t="s">
        <v>489</v>
      </c>
      <c r="D282" s="129" t="s">
        <v>137</v>
      </c>
      <c r="E282" s="130" t="s">
        <v>852</v>
      </c>
      <c r="F282" s="210" t="s">
        <v>853</v>
      </c>
      <c r="G282" s="211"/>
      <c r="H282" s="211"/>
      <c r="I282" s="211"/>
      <c r="J282" s="131" t="s">
        <v>140</v>
      </c>
      <c r="K282" s="132">
        <v>9</v>
      </c>
      <c r="L282" s="212">
        <v>0</v>
      </c>
      <c r="M282" s="211"/>
      <c r="N282" s="212">
        <f>ROUND(L282*K282,2)</f>
        <v>0</v>
      </c>
      <c r="O282" s="211"/>
      <c r="P282" s="211"/>
      <c r="Q282" s="211"/>
      <c r="R282" s="133"/>
      <c r="T282" s="134" t="s">
        <v>3</v>
      </c>
      <c r="U282" s="37" t="s">
        <v>39</v>
      </c>
      <c r="V282" s="135">
        <v>0</v>
      </c>
      <c r="W282" s="135">
        <f>V282*K282</f>
        <v>0</v>
      </c>
      <c r="X282" s="135">
        <v>0</v>
      </c>
      <c r="Y282" s="135">
        <f>X282*K282</f>
        <v>0</v>
      </c>
      <c r="Z282" s="135">
        <v>0</v>
      </c>
      <c r="AA282" s="136">
        <f>Z282*K282</f>
        <v>0</v>
      </c>
      <c r="AR282" s="14" t="s">
        <v>135</v>
      </c>
      <c r="AT282" s="14" t="s">
        <v>137</v>
      </c>
      <c r="AU282" s="14" t="s">
        <v>20</v>
      </c>
      <c r="AY282" s="14" t="s">
        <v>136</v>
      </c>
      <c r="BE282" s="137">
        <f>IF(U282="základní",N282,0)</f>
        <v>0</v>
      </c>
      <c r="BF282" s="137">
        <f>IF(U282="snížená",N282,0)</f>
        <v>0</v>
      </c>
      <c r="BG282" s="137">
        <f>IF(U282="zákl. přenesená",N282,0)</f>
        <v>0</v>
      </c>
      <c r="BH282" s="137">
        <f>IF(U282="sníž. přenesená",N282,0)</f>
        <v>0</v>
      </c>
      <c r="BI282" s="137">
        <f>IF(U282="nulová",N282,0)</f>
        <v>0</v>
      </c>
      <c r="BJ282" s="14" t="s">
        <v>20</v>
      </c>
      <c r="BK282" s="137">
        <f>ROUND(L282*K282,2)</f>
        <v>0</v>
      </c>
      <c r="BL282" s="14" t="s">
        <v>135</v>
      </c>
      <c r="BM282" s="14" t="s">
        <v>854</v>
      </c>
    </row>
    <row r="283" spans="2:65" s="9" customFormat="1" ht="22.5" customHeight="1" x14ac:dyDescent="0.3">
      <c r="B283" s="138"/>
      <c r="C283" s="139"/>
      <c r="D283" s="139"/>
      <c r="E283" s="140" t="s">
        <v>3</v>
      </c>
      <c r="F283" s="213" t="s">
        <v>855</v>
      </c>
      <c r="G283" s="214"/>
      <c r="H283" s="214"/>
      <c r="I283" s="214"/>
      <c r="J283" s="139"/>
      <c r="K283" s="141" t="s">
        <v>3</v>
      </c>
      <c r="L283" s="139"/>
      <c r="M283" s="139"/>
      <c r="N283" s="139"/>
      <c r="O283" s="139"/>
      <c r="P283" s="139"/>
      <c r="Q283" s="139"/>
      <c r="R283" s="142"/>
      <c r="T283" s="143"/>
      <c r="U283" s="139"/>
      <c r="V283" s="139"/>
      <c r="W283" s="139"/>
      <c r="X283" s="139"/>
      <c r="Y283" s="139"/>
      <c r="Z283" s="139"/>
      <c r="AA283" s="144"/>
      <c r="AT283" s="145" t="s">
        <v>143</v>
      </c>
      <c r="AU283" s="145" t="s">
        <v>20</v>
      </c>
      <c r="AV283" s="9" t="s">
        <v>20</v>
      </c>
      <c r="AW283" s="9" t="s">
        <v>32</v>
      </c>
      <c r="AX283" s="9" t="s">
        <v>74</v>
      </c>
      <c r="AY283" s="145" t="s">
        <v>136</v>
      </c>
    </row>
    <row r="284" spans="2:65" s="9" customFormat="1" ht="22.5" customHeight="1" x14ac:dyDescent="0.3">
      <c r="B284" s="138"/>
      <c r="C284" s="139"/>
      <c r="D284" s="139"/>
      <c r="E284" s="140" t="s">
        <v>3</v>
      </c>
      <c r="F284" s="215" t="s">
        <v>153</v>
      </c>
      <c r="G284" s="214"/>
      <c r="H284" s="214"/>
      <c r="I284" s="214"/>
      <c r="J284" s="139"/>
      <c r="K284" s="141" t="s">
        <v>3</v>
      </c>
      <c r="L284" s="139"/>
      <c r="M284" s="139"/>
      <c r="N284" s="139"/>
      <c r="O284" s="139"/>
      <c r="P284" s="139"/>
      <c r="Q284" s="139"/>
      <c r="R284" s="142"/>
      <c r="T284" s="143"/>
      <c r="U284" s="139"/>
      <c r="V284" s="139"/>
      <c r="W284" s="139"/>
      <c r="X284" s="139"/>
      <c r="Y284" s="139"/>
      <c r="Z284" s="139"/>
      <c r="AA284" s="144"/>
      <c r="AT284" s="145" t="s">
        <v>143</v>
      </c>
      <c r="AU284" s="145" t="s">
        <v>20</v>
      </c>
      <c r="AV284" s="9" t="s">
        <v>20</v>
      </c>
      <c r="AW284" s="9" t="s">
        <v>32</v>
      </c>
      <c r="AX284" s="9" t="s">
        <v>74</v>
      </c>
      <c r="AY284" s="145" t="s">
        <v>136</v>
      </c>
    </row>
    <row r="285" spans="2:65" s="9" customFormat="1" ht="22.5" customHeight="1" x14ac:dyDescent="0.3">
      <c r="B285" s="138"/>
      <c r="C285" s="139"/>
      <c r="D285" s="139"/>
      <c r="E285" s="140" t="s">
        <v>3</v>
      </c>
      <c r="F285" s="215" t="s">
        <v>856</v>
      </c>
      <c r="G285" s="214"/>
      <c r="H285" s="214"/>
      <c r="I285" s="214"/>
      <c r="J285" s="139"/>
      <c r="K285" s="141" t="s">
        <v>3</v>
      </c>
      <c r="L285" s="139"/>
      <c r="M285" s="139"/>
      <c r="N285" s="139"/>
      <c r="O285" s="139"/>
      <c r="P285" s="139"/>
      <c r="Q285" s="139"/>
      <c r="R285" s="142"/>
      <c r="T285" s="143"/>
      <c r="U285" s="139"/>
      <c r="V285" s="139"/>
      <c r="W285" s="139"/>
      <c r="X285" s="139"/>
      <c r="Y285" s="139"/>
      <c r="Z285" s="139"/>
      <c r="AA285" s="144"/>
      <c r="AT285" s="145" t="s">
        <v>143</v>
      </c>
      <c r="AU285" s="145" t="s">
        <v>20</v>
      </c>
      <c r="AV285" s="9" t="s">
        <v>20</v>
      </c>
      <c r="AW285" s="9" t="s">
        <v>32</v>
      </c>
      <c r="AX285" s="9" t="s">
        <v>74</v>
      </c>
      <c r="AY285" s="145" t="s">
        <v>136</v>
      </c>
    </row>
    <row r="286" spans="2:65" s="10" customFormat="1" ht="22.5" customHeight="1" x14ac:dyDescent="0.3">
      <c r="B286" s="146"/>
      <c r="C286" s="147"/>
      <c r="D286" s="147"/>
      <c r="E286" s="148" t="s">
        <v>284</v>
      </c>
      <c r="F286" s="208" t="s">
        <v>309</v>
      </c>
      <c r="G286" s="209"/>
      <c r="H286" s="209"/>
      <c r="I286" s="209"/>
      <c r="J286" s="147"/>
      <c r="K286" s="149">
        <v>9</v>
      </c>
      <c r="L286" s="147"/>
      <c r="M286" s="147"/>
      <c r="N286" s="147"/>
      <c r="O286" s="147"/>
      <c r="P286" s="147"/>
      <c r="Q286" s="147"/>
      <c r="R286" s="150"/>
      <c r="T286" s="151"/>
      <c r="U286" s="147"/>
      <c r="V286" s="147"/>
      <c r="W286" s="147"/>
      <c r="X286" s="147"/>
      <c r="Y286" s="147"/>
      <c r="Z286" s="147"/>
      <c r="AA286" s="152"/>
      <c r="AT286" s="153" t="s">
        <v>143</v>
      </c>
      <c r="AU286" s="153" t="s">
        <v>20</v>
      </c>
      <c r="AV286" s="10" t="s">
        <v>105</v>
      </c>
      <c r="AW286" s="10" t="s">
        <v>32</v>
      </c>
      <c r="AX286" s="10" t="s">
        <v>74</v>
      </c>
      <c r="AY286" s="153" t="s">
        <v>136</v>
      </c>
    </row>
    <row r="287" spans="2:65" s="10" customFormat="1" ht="22.5" customHeight="1" x14ac:dyDescent="0.3">
      <c r="B287" s="146"/>
      <c r="C287" s="147"/>
      <c r="D287" s="147"/>
      <c r="E287" s="148" t="s">
        <v>285</v>
      </c>
      <c r="F287" s="208" t="s">
        <v>311</v>
      </c>
      <c r="G287" s="209"/>
      <c r="H287" s="209"/>
      <c r="I287" s="209"/>
      <c r="J287" s="147"/>
      <c r="K287" s="149">
        <v>9</v>
      </c>
      <c r="L287" s="147"/>
      <c r="M287" s="147"/>
      <c r="N287" s="147"/>
      <c r="O287" s="147"/>
      <c r="P287" s="147"/>
      <c r="Q287" s="147"/>
      <c r="R287" s="150"/>
      <c r="T287" s="151"/>
      <c r="U287" s="147"/>
      <c r="V287" s="147"/>
      <c r="W287" s="147"/>
      <c r="X287" s="147"/>
      <c r="Y287" s="147"/>
      <c r="Z287" s="147"/>
      <c r="AA287" s="152"/>
      <c r="AT287" s="153" t="s">
        <v>143</v>
      </c>
      <c r="AU287" s="153" t="s">
        <v>20</v>
      </c>
      <c r="AV287" s="10" t="s">
        <v>105</v>
      </c>
      <c r="AW287" s="10" t="s">
        <v>32</v>
      </c>
      <c r="AX287" s="10" t="s">
        <v>20</v>
      </c>
      <c r="AY287" s="153" t="s">
        <v>136</v>
      </c>
    </row>
    <row r="288" spans="2:65" s="1" customFormat="1" ht="44.25" customHeight="1" x14ac:dyDescent="0.3">
      <c r="B288" s="128"/>
      <c r="C288" s="129" t="s">
        <v>244</v>
      </c>
      <c r="D288" s="129" t="s">
        <v>137</v>
      </c>
      <c r="E288" s="130" t="s">
        <v>857</v>
      </c>
      <c r="F288" s="210" t="s">
        <v>858</v>
      </c>
      <c r="G288" s="211"/>
      <c r="H288" s="211"/>
      <c r="I288" s="211"/>
      <c r="J288" s="131" t="s">
        <v>140</v>
      </c>
      <c r="K288" s="132">
        <v>1</v>
      </c>
      <c r="L288" s="212">
        <v>0</v>
      </c>
      <c r="M288" s="211"/>
      <c r="N288" s="212">
        <f>ROUND(L288*K288,2)</f>
        <v>0</v>
      </c>
      <c r="O288" s="211"/>
      <c r="P288" s="211"/>
      <c r="Q288" s="211"/>
      <c r="R288" s="133"/>
      <c r="T288" s="134" t="s">
        <v>3</v>
      </c>
      <c r="U288" s="37" t="s">
        <v>39</v>
      </c>
      <c r="V288" s="135">
        <v>0</v>
      </c>
      <c r="W288" s="135">
        <f>V288*K288</f>
        <v>0</v>
      </c>
      <c r="X288" s="135">
        <v>0</v>
      </c>
      <c r="Y288" s="135">
        <f>X288*K288</f>
        <v>0</v>
      </c>
      <c r="Z288" s="135">
        <v>0</v>
      </c>
      <c r="AA288" s="136">
        <f>Z288*K288</f>
        <v>0</v>
      </c>
      <c r="AR288" s="14" t="s">
        <v>135</v>
      </c>
      <c r="AT288" s="14" t="s">
        <v>137</v>
      </c>
      <c r="AU288" s="14" t="s">
        <v>20</v>
      </c>
      <c r="AY288" s="14" t="s">
        <v>136</v>
      </c>
      <c r="BE288" s="137">
        <f>IF(U288="základní",N288,0)</f>
        <v>0</v>
      </c>
      <c r="BF288" s="137">
        <f>IF(U288="snížená",N288,0)</f>
        <v>0</v>
      </c>
      <c r="BG288" s="137">
        <f>IF(U288="zákl. přenesená",N288,0)</f>
        <v>0</v>
      </c>
      <c r="BH288" s="137">
        <f>IF(U288="sníž. přenesená",N288,0)</f>
        <v>0</v>
      </c>
      <c r="BI288" s="137">
        <f>IF(U288="nulová",N288,0)</f>
        <v>0</v>
      </c>
      <c r="BJ288" s="14" t="s">
        <v>20</v>
      </c>
      <c r="BK288" s="137">
        <f>ROUND(L288*K288,2)</f>
        <v>0</v>
      </c>
      <c r="BL288" s="14" t="s">
        <v>135</v>
      </c>
      <c r="BM288" s="14" t="s">
        <v>859</v>
      </c>
    </row>
    <row r="289" spans="2:65" s="9" customFormat="1" ht="22.5" customHeight="1" x14ac:dyDescent="0.3">
      <c r="B289" s="138"/>
      <c r="C289" s="139"/>
      <c r="D289" s="139"/>
      <c r="E289" s="140" t="s">
        <v>3</v>
      </c>
      <c r="F289" s="213" t="s">
        <v>860</v>
      </c>
      <c r="G289" s="214"/>
      <c r="H289" s="214"/>
      <c r="I289" s="214"/>
      <c r="J289" s="139"/>
      <c r="K289" s="141" t="s">
        <v>3</v>
      </c>
      <c r="L289" s="139"/>
      <c r="M289" s="139"/>
      <c r="N289" s="139"/>
      <c r="O289" s="139"/>
      <c r="P289" s="139"/>
      <c r="Q289" s="139"/>
      <c r="R289" s="142"/>
      <c r="T289" s="143"/>
      <c r="U289" s="139"/>
      <c r="V289" s="139"/>
      <c r="W289" s="139"/>
      <c r="X289" s="139"/>
      <c r="Y289" s="139"/>
      <c r="Z289" s="139"/>
      <c r="AA289" s="144"/>
      <c r="AT289" s="145" t="s">
        <v>143</v>
      </c>
      <c r="AU289" s="145" t="s">
        <v>20</v>
      </c>
      <c r="AV289" s="9" t="s">
        <v>20</v>
      </c>
      <c r="AW289" s="9" t="s">
        <v>32</v>
      </c>
      <c r="AX289" s="9" t="s">
        <v>74</v>
      </c>
      <c r="AY289" s="145" t="s">
        <v>136</v>
      </c>
    </row>
    <row r="290" spans="2:65" s="9" customFormat="1" ht="22.5" customHeight="1" x14ac:dyDescent="0.3">
      <c r="B290" s="138"/>
      <c r="C290" s="139"/>
      <c r="D290" s="139"/>
      <c r="E290" s="140" t="s">
        <v>3</v>
      </c>
      <c r="F290" s="215" t="s">
        <v>153</v>
      </c>
      <c r="G290" s="214"/>
      <c r="H290" s="214"/>
      <c r="I290" s="214"/>
      <c r="J290" s="139"/>
      <c r="K290" s="141" t="s">
        <v>3</v>
      </c>
      <c r="L290" s="139"/>
      <c r="M290" s="139"/>
      <c r="N290" s="139"/>
      <c r="O290" s="139"/>
      <c r="P290" s="139"/>
      <c r="Q290" s="139"/>
      <c r="R290" s="142"/>
      <c r="T290" s="143"/>
      <c r="U290" s="139"/>
      <c r="V290" s="139"/>
      <c r="W290" s="139"/>
      <c r="X290" s="139"/>
      <c r="Y290" s="139"/>
      <c r="Z290" s="139"/>
      <c r="AA290" s="144"/>
      <c r="AT290" s="145" t="s">
        <v>143</v>
      </c>
      <c r="AU290" s="145" t="s">
        <v>20</v>
      </c>
      <c r="AV290" s="9" t="s">
        <v>20</v>
      </c>
      <c r="AW290" s="9" t="s">
        <v>32</v>
      </c>
      <c r="AX290" s="9" t="s">
        <v>74</v>
      </c>
      <c r="AY290" s="145" t="s">
        <v>136</v>
      </c>
    </row>
    <row r="291" spans="2:65" s="9" customFormat="1" ht="22.5" customHeight="1" x14ac:dyDescent="0.3">
      <c r="B291" s="138"/>
      <c r="C291" s="139"/>
      <c r="D291" s="139"/>
      <c r="E291" s="140" t="s">
        <v>3</v>
      </c>
      <c r="F291" s="215" t="s">
        <v>861</v>
      </c>
      <c r="G291" s="214"/>
      <c r="H291" s="214"/>
      <c r="I291" s="214"/>
      <c r="J291" s="139"/>
      <c r="K291" s="141" t="s">
        <v>3</v>
      </c>
      <c r="L291" s="139"/>
      <c r="M291" s="139"/>
      <c r="N291" s="139"/>
      <c r="O291" s="139"/>
      <c r="P291" s="139"/>
      <c r="Q291" s="139"/>
      <c r="R291" s="142"/>
      <c r="T291" s="143"/>
      <c r="U291" s="139"/>
      <c r="V291" s="139"/>
      <c r="W291" s="139"/>
      <c r="X291" s="139"/>
      <c r="Y291" s="139"/>
      <c r="Z291" s="139"/>
      <c r="AA291" s="144"/>
      <c r="AT291" s="145" t="s">
        <v>143</v>
      </c>
      <c r="AU291" s="145" t="s">
        <v>20</v>
      </c>
      <c r="AV291" s="9" t="s">
        <v>20</v>
      </c>
      <c r="AW291" s="9" t="s">
        <v>32</v>
      </c>
      <c r="AX291" s="9" t="s">
        <v>74</v>
      </c>
      <c r="AY291" s="145" t="s">
        <v>136</v>
      </c>
    </row>
    <row r="292" spans="2:65" s="10" customFormat="1" ht="22.5" customHeight="1" x14ac:dyDescent="0.3">
      <c r="B292" s="146"/>
      <c r="C292" s="147"/>
      <c r="D292" s="147"/>
      <c r="E292" s="148" t="s">
        <v>301</v>
      </c>
      <c r="F292" s="208" t="s">
        <v>20</v>
      </c>
      <c r="G292" s="209"/>
      <c r="H292" s="209"/>
      <c r="I292" s="209"/>
      <c r="J292" s="147"/>
      <c r="K292" s="149">
        <v>1</v>
      </c>
      <c r="L292" s="147"/>
      <c r="M292" s="147"/>
      <c r="N292" s="147"/>
      <c r="O292" s="147"/>
      <c r="P292" s="147"/>
      <c r="Q292" s="147"/>
      <c r="R292" s="150"/>
      <c r="T292" s="151"/>
      <c r="U292" s="147"/>
      <c r="V292" s="147"/>
      <c r="W292" s="147"/>
      <c r="X292" s="147"/>
      <c r="Y292" s="147"/>
      <c r="Z292" s="147"/>
      <c r="AA292" s="152"/>
      <c r="AT292" s="153" t="s">
        <v>143</v>
      </c>
      <c r="AU292" s="153" t="s">
        <v>20</v>
      </c>
      <c r="AV292" s="10" t="s">
        <v>105</v>
      </c>
      <c r="AW292" s="10" t="s">
        <v>32</v>
      </c>
      <c r="AX292" s="10" t="s">
        <v>74</v>
      </c>
      <c r="AY292" s="153" t="s">
        <v>136</v>
      </c>
    </row>
    <row r="293" spans="2:65" s="10" customFormat="1" ht="22.5" customHeight="1" x14ac:dyDescent="0.3">
      <c r="B293" s="146"/>
      <c r="C293" s="147"/>
      <c r="D293" s="147"/>
      <c r="E293" s="148" t="s">
        <v>302</v>
      </c>
      <c r="F293" s="208" t="s">
        <v>147</v>
      </c>
      <c r="G293" s="209"/>
      <c r="H293" s="209"/>
      <c r="I293" s="209"/>
      <c r="J293" s="147"/>
      <c r="K293" s="149">
        <v>1</v>
      </c>
      <c r="L293" s="147"/>
      <c r="M293" s="147"/>
      <c r="N293" s="147"/>
      <c r="O293" s="147"/>
      <c r="P293" s="147"/>
      <c r="Q293" s="147"/>
      <c r="R293" s="150"/>
      <c r="T293" s="151"/>
      <c r="U293" s="147"/>
      <c r="V293" s="147"/>
      <c r="W293" s="147"/>
      <c r="X293" s="147"/>
      <c r="Y293" s="147"/>
      <c r="Z293" s="147"/>
      <c r="AA293" s="152"/>
      <c r="AT293" s="153" t="s">
        <v>143</v>
      </c>
      <c r="AU293" s="153" t="s">
        <v>20</v>
      </c>
      <c r="AV293" s="10" t="s">
        <v>105</v>
      </c>
      <c r="AW293" s="10" t="s">
        <v>32</v>
      </c>
      <c r="AX293" s="10" t="s">
        <v>20</v>
      </c>
      <c r="AY293" s="153" t="s">
        <v>136</v>
      </c>
    </row>
    <row r="294" spans="2:65" s="1" customFormat="1" ht="31.5" customHeight="1" x14ac:dyDescent="0.3">
      <c r="B294" s="128"/>
      <c r="C294" s="129" t="s">
        <v>253</v>
      </c>
      <c r="D294" s="129" t="s">
        <v>137</v>
      </c>
      <c r="E294" s="130" t="s">
        <v>862</v>
      </c>
      <c r="F294" s="210" t="s">
        <v>863</v>
      </c>
      <c r="G294" s="211"/>
      <c r="H294" s="211"/>
      <c r="I294" s="211"/>
      <c r="J294" s="131" t="s">
        <v>140</v>
      </c>
      <c r="K294" s="132">
        <v>13</v>
      </c>
      <c r="L294" s="212">
        <v>0</v>
      </c>
      <c r="M294" s="211"/>
      <c r="N294" s="212">
        <f>ROUND(L294*K294,2)</f>
        <v>0</v>
      </c>
      <c r="O294" s="211"/>
      <c r="P294" s="211"/>
      <c r="Q294" s="211"/>
      <c r="R294" s="133"/>
      <c r="T294" s="134" t="s">
        <v>3</v>
      </c>
      <c r="U294" s="37" t="s">
        <v>39</v>
      </c>
      <c r="V294" s="135">
        <v>0</v>
      </c>
      <c r="W294" s="135">
        <f>V294*K294</f>
        <v>0</v>
      </c>
      <c r="X294" s="135">
        <v>0</v>
      </c>
      <c r="Y294" s="135">
        <f>X294*K294</f>
        <v>0</v>
      </c>
      <c r="Z294" s="135">
        <v>0</v>
      </c>
      <c r="AA294" s="136">
        <f>Z294*K294</f>
        <v>0</v>
      </c>
      <c r="AR294" s="14" t="s">
        <v>135</v>
      </c>
      <c r="AT294" s="14" t="s">
        <v>137</v>
      </c>
      <c r="AU294" s="14" t="s">
        <v>20</v>
      </c>
      <c r="AY294" s="14" t="s">
        <v>136</v>
      </c>
      <c r="BE294" s="137">
        <f>IF(U294="základní",N294,0)</f>
        <v>0</v>
      </c>
      <c r="BF294" s="137">
        <f>IF(U294="snížená",N294,0)</f>
        <v>0</v>
      </c>
      <c r="BG294" s="137">
        <f>IF(U294="zákl. přenesená",N294,0)</f>
        <v>0</v>
      </c>
      <c r="BH294" s="137">
        <f>IF(U294="sníž. přenesená",N294,0)</f>
        <v>0</v>
      </c>
      <c r="BI294" s="137">
        <f>IF(U294="nulová",N294,0)</f>
        <v>0</v>
      </c>
      <c r="BJ294" s="14" t="s">
        <v>20</v>
      </c>
      <c r="BK294" s="137">
        <f>ROUND(L294*K294,2)</f>
        <v>0</v>
      </c>
      <c r="BL294" s="14" t="s">
        <v>135</v>
      </c>
      <c r="BM294" s="14" t="s">
        <v>864</v>
      </c>
    </row>
    <row r="295" spans="2:65" s="9" customFormat="1" ht="22.5" customHeight="1" x14ac:dyDescent="0.3">
      <c r="B295" s="138"/>
      <c r="C295" s="139"/>
      <c r="D295" s="139"/>
      <c r="E295" s="140" t="s">
        <v>3</v>
      </c>
      <c r="F295" s="213" t="s">
        <v>865</v>
      </c>
      <c r="G295" s="214"/>
      <c r="H295" s="214"/>
      <c r="I295" s="214"/>
      <c r="J295" s="139"/>
      <c r="K295" s="141" t="s">
        <v>3</v>
      </c>
      <c r="L295" s="139"/>
      <c r="M295" s="139"/>
      <c r="N295" s="139"/>
      <c r="O295" s="139"/>
      <c r="P295" s="139"/>
      <c r="Q295" s="139"/>
      <c r="R295" s="142"/>
      <c r="T295" s="143"/>
      <c r="U295" s="139"/>
      <c r="V295" s="139"/>
      <c r="W295" s="139"/>
      <c r="X295" s="139"/>
      <c r="Y295" s="139"/>
      <c r="Z295" s="139"/>
      <c r="AA295" s="144"/>
      <c r="AT295" s="145" t="s">
        <v>143</v>
      </c>
      <c r="AU295" s="145" t="s">
        <v>20</v>
      </c>
      <c r="AV295" s="9" t="s">
        <v>20</v>
      </c>
      <c r="AW295" s="9" t="s">
        <v>32</v>
      </c>
      <c r="AX295" s="9" t="s">
        <v>74</v>
      </c>
      <c r="AY295" s="145" t="s">
        <v>136</v>
      </c>
    </row>
    <row r="296" spans="2:65" s="9" customFormat="1" ht="22.5" customHeight="1" x14ac:dyDescent="0.3">
      <c r="B296" s="138"/>
      <c r="C296" s="139"/>
      <c r="D296" s="139"/>
      <c r="E296" s="140" t="s">
        <v>3</v>
      </c>
      <c r="F296" s="215" t="s">
        <v>774</v>
      </c>
      <c r="G296" s="214"/>
      <c r="H296" s="214"/>
      <c r="I296" s="214"/>
      <c r="J296" s="139"/>
      <c r="K296" s="141" t="s">
        <v>3</v>
      </c>
      <c r="L296" s="139"/>
      <c r="M296" s="139"/>
      <c r="N296" s="139"/>
      <c r="O296" s="139"/>
      <c r="P296" s="139"/>
      <c r="Q296" s="139"/>
      <c r="R296" s="142"/>
      <c r="T296" s="143"/>
      <c r="U296" s="139"/>
      <c r="V296" s="139"/>
      <c r="W296" s="139"/>
      <c r="X296" s="139"/>
      <c r="Y296" s="139"/>
      <c r="Z296" s="139"/>
      <c r="AA296" s="144"/>
      <c r="AT296" s="145" t="s">
        <v>143</v>
      </c>
      <c r="AU296" s="145" t="s">
        <v>20</v>
      </c>
      <c r="AV296" s="9" t="s">
        <v>20</v>
      </c>
      <c r="AW296" s="9" t="s">
        <v>32</v>
      </c>
      <c r="AX296" s="9" t="s">
        <v>74</v>
      </c>
      <c r="AY296" s="145" t="s">
        <v>136</v>
      </c>
    </row>
    <row r="297" spans="2:65" s="9" customFormat="1" ht="22.5" customHeight="1" x14ac:dyDescent="0.3">
      <c r="B297" s="138"/>
      <c r="C297" s="139"/>
      <c r="D297" s="139"/>
      <c r="E297" s="140" t="s">
        <v>3</v>
      </c>
      <c r="F297" s="215" t="s">
        <v>866</v>
      </c>
      <c r="G297" s="214"/>
      <c r="H297" s="214"/>
      <c r="I297" s="214"/>
      <c r="J297" s="139"/>
      <c r="K297" s="141" t="s">
        <v>3</v>
      </c>
      <c r="L297" s="139"/>
      <c r="M297" s="139"/>
      <c r="N297" s="139"/>
      <c r="O297" s="139"/>
      <c r="P297" s="139"/>
      <c r="Q297" s="139"/>
      <c r="R297" s="142"/>
      <c r="T297" s="143"/>
      <c r="U297" s="139"/>
      <c r="V297" s="139"/>
      <c r="W297" s="139"/>
      <c r="X297" s="139"/>
      <c r="Y297" s="139"/>
      <c r="Z297" s="139"/>
      <c r="AA297" s="144"/>
      <c r="AT297" s="145" t="s">
        <v>143</v>
      </c>
      <c r="AU297" s="145" t="s">
        <v>20</v>
      </c>
      <c r="AV297" s="9" t="s">
        <v>20</v>
      </c>
      <c r="AW297" s="9" t="s">
        <v>32</v>
      </c>
      <c r="AX297" s="9" t="s">
        <v>74</v>
      </c>
      <c r="AY297" s="145" t="s">
        <v>136</v>
      </c>
    </row>
    <row r="298" spans="2:65" s="10" customFormat="1" ht="22.5" customHeight="1" x14ac:dyDescent="0.3">
      <c r="B298" s="146"/>
      <c r="C298" s="147"/>
      <c r="D298" s="147"/>
      <c r="E298" s="148" t="s">
        <v>308</v>
      </c>
      <c r="F298" s="208" t="s">
        <v>309</v>
      </c>
      <c r="G298" s="209"/>
      <c r="H298" s="209"/>
      <c r="I298" s="209"/>
      <c r="J298" s="147"/>
      <c r="K298" s="149">
        <v>9</v>
      </c>
      <c r="L298" s="147"/>
      <c r="M298" s="147"/>
      <c r="N298" s="147"/>
      <c r="O298" s="147"/>
      <c r="P298" s="147"/>
      <c r="Q298" s="147"/>
      <c r="R298" s="150"/>
      <c r="T298" s="151"/>
      <c r="U298" s="147"/>
      <c r="V298" s="147"/>
      <c r="W298" s="147"/>
      <c r="X298" s="147"/>
      <c r="Y298" s="147"/>
      <c r="Z298" s="147"/>
      <c r="AA298" s="152"/>
      <c r="AT298" s="153" t="s">
        <v>143</v>
      </c>
      <c r="AU298" s="153" t="s">
        <v>20</v>
      </c>
      <c r="AV298" s="10" t="s">
        <v>105</v>
      </c>
      <c r="AW298" s="10" t="s">
        <v>32</v>
      </c>
      <c r="AX298" s="10" t="s">
        <v>74</v>
      </c>
      <c r="AY298" s="153" t="s">
        <v>136</v>
      </c>
    </row>
    <row r="299" spans="2:65" s="9" customFormat="1" ht="22.5" customHeight="1" x14ac:dyDescent="0.3">
      <c r="B299" s="138"/>
      <c r="C299" s="139"/>
      <c r="D299" s="139"/>
      <c r="E299" s="140" t="s">
        <v>3</v>
      </c>
      <c r="F299" s="215" t="s">
        <v>867</v>
      </c>
      <c r="G299" s="214"/>
      <c r="H299" s="214"/>
      <c r="I299" s="214"/>
      <c r="J299" s="139"/>
      <c r="K299" s="141" t="s">
        <v>3</v>
      </c>
      <c r="L299" s="139"/>
      <c r="M299" s="139"/>
      <c r="N299" s="139"/>
      <c r="O299" s="139"/>
      <c r="P299" s="139"/>
      <c r="Q299" s="139"/>
      <c r="R299" s="142"/>
      <c r="T299" s="143"/>
      <c r="U299" s="139"/>
      <c r="V299" s="139"/>
      <c r="W299" s="139"/>
      <c r="X299" s="139"/>
      <c r="Y299" s="139"/>
      <c r="Z299" s="139"/>
      <c r="AA299" s="144"/>
      <c r="AT299" s="145" t="s">
        <v>143</v>
      </c>
      <c r="AU299" s="145" t="s">
        <v>20</v>
      </c>
      <c r="AV299" s="9" t="s">
        <v>20</v>
      </c>
      <c r="AW299" s="9" t="s">
        <v>32</v>
      </c>
      <c r="AX299" s="9" t="s">
        <v>74</v>
      </c>
      <c r="AY299" s="145" t="s">
        <v>136</v>
      </c>
    </row>
    <row r="300" spans="2:65" s="10" customFormat="1" ht="22.5" customHeight="1" x14ac:dyDescent="0.3">
      <c r="B300" s="146"/>
      <c r="C300" s="147"/>
      <c r="D300" s="147"/>
      <c r="E300" s="148" t="s">
        <v>310</v>
      </c>
      <c r="F300" s="208" t="s">
        <v>135</v>
      </c>
      <c r="G300" s="209"/>
      <c r="H300" s="209"/>
      <c r="I300" s="209"/>
      <c r="J300" s="147"/>
      <c r="K300" s="149">
        <v>4</v>
      </c>
      <c r="L300" s="147"/>
      <c r="M300" s="147"/>
      <c r="N300" s="147"/>
      <c r="O300" s="147"/>
      <c r="P300" s="147"/>
      <c r="Q300" s="147"/>
      <c r="R300" s="150"/>
      <c r="T300" s="151"/>
      <c r="U300" s="147"/>
      <c r="V300" s="147"/>
      <c r="W300" s="147"/>
      <c r="X300" s="147"/>
      <c r="Y300" s="147"/>
      <c r="Z300" s="147"/>
      <c r="AA300" s="152"/>
      <c r="AT300" s="153" t="s">
        <v>143</v>
      </c>
      <c r="AU300" s="153" t="s">
        <v>20</v>
      </c>
      <c r="AV300" s="10" t="s">
        <v>105</v>
      </c>
      <c r="AW300" s="10" t="s">
        <v>32</v>
      </c>
      <c r="AX300" s="10" t="s">
        <v>74</v>
      </c>
      <c r="AY300" s="153" t="s">
        <v>136</v>
      </c>
    </row>
    <row r="301" spans="2:65" s="10" customFormat="1" ht="22.5" customHeight="1" x14ac:dyDescent="0.3">
      <c r="B301" s="146"/>
      <c r="C301" s="147"/>
      <c r="D301" s="147"/>
      <c r="E301" s="148" t="s">
        <v>498</v>
      </c>
      <c r="F301" s="208" t="s">
        <v>868</v>
      </c>
      <c r="G301" s="209"/>
      <c r="H301" s="209"/>
      <c r="I301" s="209"/>
      <c r="J301" s="147"/>
      <c r="K301" s="149">
        <v>13</v>
      </c>
      <c r="L301" s="147"/>
      <c r="M301" s="147"/>
      <c r="N301" s="147"/>
      <c r="O301" s="147"/>
      <c r="P301" s="147"/>
      <c r="Q301" s="147"/>
      <c r="R301" s="150"/>
      <c r="T301" s="151"/>
      <c r="U301" s="147"/>
      <c r="V301" s="147"/>
      <c r="W301" s="147"/>
      <c r="X301" s="147"/>
      <c r="Y301" s="147"/>
      <c r="Z301" s="147"/>
      <c r="AA301" s="152"/>
      <c r="AT301" s="153" t="s">
        <v>143</v>
      </c>
      <c r="AU301" s="153" t="s">
        <v>20</v>
      </c>
      <c r="AV301" s="10" t="s">
        <v>105</v>
      </c>
      <c r="AW301" s="10" t="s">
        <v>32</v>
      </c>
      <c r="AX301" s="10" t="s">
        <v>20</v>
      </c>
      <c r="AY301" s="153" t="s">
        <v>136</v>
      </c>
    </row>
    <row r="302" spans="2:65" s="1" customFormat="1" ht="31.5" customHeight="1" x14ac:dyDescent="0.3">
      <c r="B302" s="128"/>
      <c r="C302" s="129" t="s">
        <v>280</v>
      </c>
      <c r="D302" s="129" t="s">
        <v>137</v>
      </c>
      <c r="E302" s="130" t="s">
        <v>869</v>
      </c>
      <c r="F302" s="210" t="s">
        <v>870</v>
      </c>
      <c r="G302" s="211"/>
      <c r="H302" s="211"/>
      <c r="I302" s="211"/>
      <c r="J302" s="131" t="s">
        <v>140</v>
      </c>
      <c r="K302" s="132">
        <v>4</v>
      </c>
      <c r="L302" s="212">
        <v>0</v>
      </c>
      <c r="M302" s="211"/>
      <c r="N302" s="212">
        <f>ROUND(L302*K302,2)</f>
        <v>0</v>
      </c>
      <c r="O302" s="211"/>
      <c r="P302" s="211"/>
      <c r="Q302" s="211"/>
      <c r="R302" s="133"/>
      <c r="T302" s="134" t="s">
        <v>3</v>
      </c>
      <c r="U302" s="37" t="s">
        <v>39</v>
      </c>
      <c r="V302" s="135">
        <v>0</v>
      </c>
      <c r="W302" s="135">
        <f>V302*K302</f>
        <v>0</v>
      </c>
      <c r="X302" s="135">
        <v>0</v>
      </c>
      <c r="Y302" s="135">
        <f>X302*K302</f>
        <v>0</v>
      </c>
      <c r="Z302" s="135">
        <v>0</v>
      </c>
      <c r="AA302" s="136">
        <f>Z302*K302</f>
        <v>0</v>
      </c>
      <c r="AR302" s="14" t="s">
        <v>135</v>
      </c>
      <c r="AT302" s="14" t="s">
        <v>137</v>
      </c>
      <c r="AU302" s="14" t="s">
        <v>20</v>
      </c>
      <c r="AY302" s="14" t="s">
        <v>136</v>
      </c>
      <c r="BE302" s="137">
        <f>IF(U302="základní",N302,0)</f>
        <v>0</v>
      </c>
      <c r="BF302" s="137">
        <f>IF(U302="snížená",N302,0)</f>
        <v>0</v>
      </c>
      <c r="BG302" s="137">
        <f>IF(U302="zákl. přenesená",N302,0)</f>
        <v>0</v>
      </c>
      <c r="BH302" s="137">
        <f>IF(U302="sníž. přenesená",N302,0)</f>
        <v>0</v>
      </c>
      <c r="BI302" s="137">
        <f>IF(U302="nulová",N302,0)</f>
        <v>0</v>
      </c>
      <c r="BJ302" s="14" t="s">
        <v>20</v>
      </c>
      <c r="BK302" s="137">
        <f>ROUND(L302*K302,2)</f>
        <v>0</v>
      </c>
      <c r="BL302" s="14" t="s">
        <v>135</v>
      </c>
      <c r="BM302" s="14" t="s">
        <v>871</v>
      </c>
    </row>
    <row r="303" spans="2:65" s="9" customFormat="1" ht="22.5" customHeight="1" x14ac:dyDescent="0.3">
      <c r="B303" s="138"/>
      <c r="C303" s="139"/>
      <c r="D303" s="139"/>
      <c r="E303" s="140" t="s">
        <v>3</v>
      </c>
      <c r="F303" s="213" t="s">
        <v>872</v>
      </c>
      <c r="G303" s="214"/>
      <c r="H303" s="214"/>
      <c r="I303" s="214"/>
      <c r="J303" s="139"/>
      <c r="K303" s="141" t="s">
        <v>3</v>
      </c>
      <c r="L303" s="139"/>
      <c r="M303" s="139"/>
      <c r="N303" s="139"/>
      <c r="O303" s="139"/>
      <c r="P303" s="139"/>
      <c r="Q303" s="139"/>
      <c r="R303" s="142"/>
      <c r="T303" s="143"/>
      <c r="U303" s="139"/>
      <c r="V303" s="139"/>
      <c r="W303" s="139"/>
      <c r="X303" s="139"/>
      <c r="Y303" s="139"/>
      <c r="Z303" s="139"/>
      <c r="AA303" s="144"/>
      <c r="AT303" s="145" t="s">
        <v>143</v>
      </c>
      <c r="AU303" s="145" t="s">
        <v>20</v>
      </c>
      <c r="AV303" s="9" t="s">
        <v>20</v>
      </c>
      <c r="AW303" s="9" t="s">
        <v>32</v>
      </c>
      <c r="AX303" s="9" t="s">
        <v>74</v>
      </c>
      <c r="AY303" s="145" t="s">
        <v>136</v>
      </c>
    </row>
    <row r="304" spans="2:65" s="9" customFormat="1" ht="22.5" customHeight="1" x14ac:dyDescent="0.3">
      <c r="B304" s="138"/>
      <c r="C304" s="139"/>
      <c r="D304" s="139"/>
      <c r="E304" s="140" t="s">
        <v>3</v>
      </c>
      <c r="F304" s="215" t="s">
        <v>153</v>
      </c>
      <c r="G304" s="214"/>
      <c r="H304" s="214"/>
      <c r="I304" s="214"/>
      <c r="J304" s="139"/>
      <c r="K304" s="141" t="s">
        <v>3</v>
      </c>
      <c r="L304" s="139"/>
      <c r="M304" s="139"/>
      <c r="N304" s="139"/>
      <c r="O304" s="139"/>
      <c r="P304" s="139"/>
      <c r="Q304" s="139"/>
      <c r="R304" s="142"/>
      <c r="T304" s="143"/>
      <c r="U304" s="139"/>
      <c r="V304" s="139"/>
      <c r="W304" s="139"/>
      <c r="X304" s="139"/>
      <c r="Y304" s="139"/>
      <c r="Z304" s="139"/>
      <c r="AA304" s="144"/>
      <c r="AT304" s="145" t="s">
        <v>143</v>
      </c>
      <c r="AU304" s="145" t="s">
        <v>20</v>
      </c>
      <c r="AV304" s="9" t="s">
        <v>20</v>
      </c>
      <c r="AW304" s="9" t="s">
        <v>32</v>
      </c>
      <c r="AX304" s="9" t="s">
        <v>74</v>
      </c>
      <c r="AY304" s="145" t="s">
        <v>136</v>
      </c>
    </row>
    <row r="305" spans="2:65" s="9" customFormat="1" ht="22.5" customHeight="1" x14ac:dyDescent="0.3">
      <c r="B305" s="138"/>
      <c r="C305" s="139"/>
      <c r="D305" s="139"/>
      <c r="E305" s="140" t="s">
        <v>3</v>
      </c>
      <c r="F305" s="215" t="s">
        <v>706</v>
      </c>
      <c r="G305" s="214"/>
      <c r="H305" s="214"/>
      <c r="I305" s="214"/>
      <c r="J305" s="139"/>
      <c r="K305" s="141" t="s">
        <v>3</v>
      </c>
      <c r="L305" s="139"/>
      <c r="M305" s="139"/>
      <c r="N305" s="139"/>
      <c r="O305" s="139"/>
      <c r="P305" s="139"/>
      <c r="Q305" s="139"/>
      <c r="R305" s="142"/>
      <c r="T305" s="143"/>
      <c r="U305" s="139"/>
      <c r="V305" s="139"/>
      <c r="W305" s="139"/>
      <c r="X305" s="139"/>
      <c r="Y305" s="139"/>
      <c r="Z305" s="139"/>
      <c r="AA305" s="144"/>
      <c r="AT305" s="145" t="s">
        <v>143</v>
      </c>
      <c r="AU305" s="145" t="s">
        <v>20</v>
      </c>
      <c r="AV305" s="9" t="s">
        <v>20</v>
      </c>
      <c r="AW305" s="9" t="s">
        <v>32</v>
      </c>
      <c r="AX305" s="9" t="s">
        <v>74</v>
      </c>
      <c r="AY305" s="145" t="s">
        <v>136</v>
      </c>
    </row>
    <row r="306" spans="2:65" s="10" customFormat="1" ht="22.5" customHeight="1" x14ac:dyDescent="0.3">
      <c r="B306" s="146"/>
      <c r="C306" s="147"/>
      <c r="D306" s="147"/>
      <c r="E306" s="148" t="s">
        <v>319</v>
      </c>
      <c r="F306" s="208" t="s">
        <v>135</v>
      </c>
      <c r="G306" s="209"/>
      <c r="H306" s="209"/>
      <c r="I306" s="209"/>
      <c r="J306" s="147"/>
      <c r="K306" s="149">
        <v>4</v>
      </c>
      <c r="L306" s="147"/>
      <c r="M306" s="147"/>
      <c r="N306" s="147"/>
      <c r="O306" s="147"/>
      <c r="P306" s="147"/>
      <c r="Q306" s="147"/>
      <c r="R306" s="150"/>
      <c r="T306" s="151"/>
      <c r="U306" s="147"/>
      <c r="V306" s="147"/>
      <c r="W306" s="147"/>
      <c r="X306" s="147"/>
      <c r="Y306" s="147"/>
      <c r="Z306" s="147"/>
      <c r="AA306" s="152"/>
      <c r="AT306" s="153" t="s">
        <v>143</v>
      </c>
      <c r="AU306" s="153" t="s">
        <v>20</v>
      </c>
      <c r="AV306" s="10" t="s">
        <v>105</v>
      </c>
      <c r="AW306" s="10" t="s">
        <v>32</v>
      </c>
      <c r="AX306" s="10" t="s">
        <v>74</v>
      </c>
      <c r="AY306" s="153" t="s">
        <v>136</v>
      </c>
    </row>
    <row r="307" spans="2:65" s="10" customFormat="1" ht="22.5" customHeight="1" x14ac:dyDescent="0.3">
      <c r="B307" s="146"/>
      <c r="C307" s="147"/>
      <c r="D307" s="147"/>
      <c r="E307" s="148" t="s">
        <v>321</v>
      </c>
      <c r="F307" s="208" t="s">
        <v>839</v>
      </c>
      <c r="G307" s="209"/>
      <c r="H307" s="209"/>
      <c r="I307" s="209"/>
      <c r="J307" s="147"/>
      <c r="K307" s="149">
        <v>4</v>
      </c>
      <c r="L307" s="147"/>
      <c r="M307" s="147"/>
      <c r="N307" s="147"/>
      <c r="O307" s="147"/>
      <c r="P307" s="147"/>
      <c r="Q307" s="147"/>
      <c r="R307" s="150"/>
      <c r="T307" s="151"/>
      <c r="U307" s="147"/>
      <c r="V307" s="147"/>
      <c r="W307" s="147"/>
      <c r="X307" s="147"/>
      <c r="Y307" s="147"/>
      <c r="Z307" s="147"/>
      <c r="AA307" s="152"/>
      <c r="AT307" s="153" t="s">
        <v>143</v>
      </c>
      <c r="AU307" s="153" t="s">
        <v>20</v>
      </c>
      <c r="AV307" s="10" t="s">
        <v>105</v>
      </c>
      <c r="AW307" s="10" t="s">
        <v>32</v>
      </c>
      <c r="AX307" s="10" t="s">
        <v>20</v>
      </c>
      <c r="AY307" s="153" t="s">
        <v>136</v>
      </c>
    </row>
    <row r="308" spans="2:65" s="1" customFormat="1" ht="44.25" customHeight="1" x14ac:dyDescent="0.3">
      <c r="B308" s="128"/>
      <c r="C308" s="129" t="s">
        <v>516</v>
      </c>
      <c r="D308" s="129" t="s">
        <v>137</v>
      </c>
      <c r="E308" s="130" t="s">
        <v>873</v>
      </c>
      <c r="F308" s="210" t="s">
        <v>874</v>
      </c>
      <c r="G308" s="211"/>
      <c r="H308" s="211"/>
      <c r="I308" s="211"/>
      <c r="J308" s="131" t="s">
        <v>140</v>
      </c>
      <c r="K308" s="132">
        <v>1</v>
      </c>
      <c r="L308" s="212">
        <v>0</v>
      </c>
      <c r="M308" s="211"/>
      <c r="N308" s="212">
        <f>ROUND(L308*K308,2)</f>
        <v>0</v>
      </c>
      <c r="O308" s="211"/>
      <c r="P308" s="211"/>
      <c r="Q308" s="211"/>
      <c r="R308" s="133"/>
      <c r="T308" s="134" t="s">
        <v>3</v>
      </c>
      <c r="U308" s="37" t="s">
        <v>39</v>
      </c>
      <c r="V308" s="135">
        <v>0</v>
      </c>
      <c r="W308" s="135">
        <f>V308*K308</f>
        <v>0</v>
      </c>
      <c r="X308" s="135">
        <v>0</v>
      </c>
      <c r="Y308" s="135">
        <f>X308*K308</f>
        <v>0</v>
      </c>
      <c r="Z308" s="135">
        <v>0</v>
      </c>
      <c r="AA308" s="136">
        <f>Z308*K308</f>
        <v>0</v>
      </c>
      <c r="AR308" s="14" t="s">
        <v>135</v>
      </c>
      <c r="AT308" s="14" t="s">
        <v>137</v>
      </c>
      <c r="AU308" s="14" t="s">
        <v>20</v>
      </c>
      <c r="AY308" s="14" t="s">
        <v>136</v>
      </c>
      <c r="BE308" s="137">
        <f>IF(U308="základní",N308,0)</f>
        <v>0</v>
      </c>
      <c r="BF308" s="137">
        <f>IF(U308="snížená",N308,0)</f>
        <v>0</v>
      </c>
      <c r="BG308" s="137">
        <f>IF(U308="zákl. přenesená",N308,0)</f>
        <v>0</v>
      </c>
      <c r="BH308" s="137">
        <f>IF(U308="sníž. přenesená",N308,0)</f>
        <v>0</v>
      </c>
      <c r="BI308" s="137">
        <f>IF(U308="nulová",N308,0)</f>
        <v>0</v>
      </c>
      <c r="BJ308" s="14" t="s">
        <v>20</v>
      </c>
      <c r="BK308" s="137">
        <f>ROUND(L308*K308,2)</f>
        <v>0</v>
      </c>
      <c r="BL308" s="14" t="s">
        <v>135</v>
      </c>
      <c r="BM308" s="14" t="s">
        <v>875</v>
      </c>
    </row>
    <row r="309" spans="2:65" s="9" customFormat="1" ht="22.5" customHeight="1" x14ac:dyDescent="0.3">
      <c r="B309" s="138"/>
      <c r="C309" s="139"/>
      <c r="D309" s="139"/>
      <c r="E309" s="140" t="s">
        <v>3</v>
      </c>
      <c r="F309" s="213" t="s">
        <v>876</v>
      </c>
      <c r="G309" s="214"/>
      <c r="H309" s="214"/>
      <c r="I309" s="214"/>
      <c r="J309" s="139"/>
      <c r="K309" s="141" t="s">
        <v>3</v>
      </c>
      <c r="L309" s="139"/>
      <c r="M309" s="139"/>
      <c r="N309" s="139"/>
      <c r="O309" s="139"/>
      <c r="P309" s="139"/>
      <c r="Q309" s="139"/>
      <c r="R309" s="142"/>
      <c r="T309" s="143"/>
      <c r="U309" s="139"/>
      <c r="V309" s="139"/>
      <c r="W309" s="139"/>
      <c r="X309" s="139"/>
      <c r="Y309" s="139"/>
      <c r="Z309" s="139"/>
      <c r="AA309" s="144"/>
      <c r="AT309" s="145" t="s">
        <v>143</v>
      </c>
      <c r="AU309" s="145" t="s">
        <v>20</v>
      </c>
      <c r="AV309" s="9" t="s">
        <v>20</v>
      </c>
      <c r="AW309" s="9" t="s">
        <v>32</v>
      </c>
      <c r="AX309" s="9" t="s">
        <v>74</v>
      </c>
      <c r="AY309" s="145" t="s">
        <v>136</v>
      </c>
    </row>
    <row r="310" spans="2:65" s="9" customFormat="1" ht="22.5" customHeight="1" x14ac:dyDescent="0.3">
      <c r="B310" s="138"/>
      <c r="C310" s="139"/>
      <c r="D310" s="139"/>
      <c r="E310" s="140" t="s">
        <v>3</v>
      </c>
      <c r="F310" s="215" t="s">
        <v>774</v>
      </c>
      <c r="G310" s="214"/>
      <c r="H310" s="214"/>
      <c r="I310" s="214"/>
      <c r="J310" s="139"/>
      <c r="K310" s="141" t="s">
        <v>3</v>
      </c>
      <c r="L310" s="139"/>
      <c r="M310" s="139"/>
      <c r="N310" s="139"/>
      <c r="O310" s="139"/>
      <c r="P310" s="139"/>
      <c r="Q310" s="139"/>
      <c r="R310" s="142"/>
      <c r="T310" s="143"/>
      <c r="U310" s="139"/>
      <c r="V310" s="139"/>
      <c r="W310" s="139"/>
      <c r="X310" s="139"/>
      <c r="Y310" s="139"/>
      <c r="Z310" s="139"/>
      <c r="AA310" s="144"/>
      <c r="AT310" s="145" t="s">
        <v>143</v>
      </c>
      <c r="AU310" s="145" t="s">
        <v>20</v>
      </c>
      <c r="AV310" s="9" t="s">
        <v>20</v>
      </c>
      <c r="AW310" s="9" t="s">
        <v>32</v>
      </c>
      <c r="AX310" s="9" t="s">
        <v>74</v>
      </c>
      <c r="AY310" s="145" t="s">
        <v>136</v>
      </c>
    </row>
    <row r="311" spans="2:65" s="9" customFormat="1" ht="22.5" customHeight="1" x14ac:dyDescent="0.3">
      <c r="B311" s="138"/>
      <c r="C311" s="139"/>
      <c r="D311" s="139"/>
      <c r="E311" s="140" t="s">
        <v>3</v>
      </c>
      <c r="F311" s="215" t="s">
        <v>877</v>
      </c>
      <c r="G311" s="214"/>
      <c r="H311" s="214"/>
      <c r="I311" s="214"/>
      <c r="J311" s="139"/>
      <c r="K311" s="141" t="s">
        <v>3</v>
      </c>
      <c r="L311" s="139"/>
      <c r="M311" s="139"/>
      <c r="N311" s="139"/>
      <c r="O311" s="139"/>
      <c r="P311" s="139"/>
      <c r="Q311" s="139"/>
      <c r="R311" s="142"/>
      <c r="T311" s="143"/>
      <c r="U311" s="139"/>
      <c r="V311" s="139"/>
      <c r="W311" s="139"/>
      <c r="X311" s="139"/>
      <c r="Y311" s="139"/>
      <c r="Z311" s="139"/>
      <c r="AA311" s="144"/>
      <c r="AT311" s="145" t="s">
        <v>143</v>
      </c>
      <c r="AU311" s="145" t="s">
        <v>20</v>
      </c>
      <c r="AV311" s="9" t="s">
        <v>20</v>
      </c>
      <c r="AW311" s="9" t="s">
        <v>32</v>
      </c>
      <c r="AX311" s="9" t="s">
        <v>74</v>
      </c>
      <c r="AY311" s="145" t="s">
        <v>136</v>
      </c>
    </row>
    <row r="312" spans="2:65" s="10" customFormat="1" ht="22.5" customHeight="1" x14ac:dyDescent="0.3">
      <c r="B312" s="146"/>
      <c r="C312" s="147"/>
      <c r="D312" s="147"/>
      <c r="E312" s="148" t="s">
        <v>331</v>
      </c>
      <c r="F312" s="208" t="s">
        <v>20</v>
      </c>
      <c r="G312" s="209"/>
      <c r="H312" s="209"/>
      <c r="I312" s="209"/>
      <c r="J312" s="147"/>
      <c r="K312" s="149">
        <v>1</v>
      </c>
      <c r="L312" s="147"/>
      <c r="M312" s="147"/>
      <c r="N312" s="147"/>
      <c r="O312" s="147"/>
      <c r="P312" s="147"/>
      <c r="Q312" s="147"/>
      <c r="R312" s="150"/>
      <c r="T312" s="151"/>
      <c r="U312" s="147"/>
      <c r="V312" s="147"/>
      <c r="W312" s="147"/>
      <c r="X312" s="147"/>
      <c r="Y312" s="147"/>
      <c r="Z312" s="147"/>
      <c r="AA312" s="152"/>
      <c r="AT312" s="153" t="s">
        <v>143</v>
      </c>
      <c r="AU312" s="153" t="s">
        <v>20</v>
      </c>
      <c r="AV312" s="10" t="s">
        <v>105</v>
      </c>
      <c r="AW312" s="10" t="s">
        <v>32</v>
      </c>
      <c r="AX312" s="10" t="s">
        <v>74</v>
      </c>
      <c r="AY312" s="153" t="s">
        <v>136</v>
      </c>
    </row>
    <row r="313" spans="2:65" s="10" customFormat="1" ht="22.5" customHeight="1" x14ac:dyDescent="0.3">
      <c r="B313" s="146"/>
      <c r="C313" s="147"/>
      <c r="D313" s="147"/>
      <c r="E313" s="148" t="s">
        <v>334</v>
      </c>
      <c r="F313" s="208" t="s">
        <v>147</v>
      </c>
      <c r="G313" s="209"/>
      <c r="H313" s="209"/>
      <c r="I313" s="209"/>
      <c r="J313" s="147"/>
      <c r="K313" s="149">
        <v>1</v>
      </c>
      <c r="L313" s="147"/>
      <c r="M313" s="147"/>
      <c r="N313" s="147"/>
      <c r="O313" s="147"/>
      <c r="P313" s="147"/>
      <c r="Q313" s="147"/>
      <c r="R313" s="150"/>
      <c r="T313" s="151"/>
      <c r="U313" s="147"/>
      <c r="V313" s="147"/>
      <c r="W313" s="147"/>
      <c r="X313" s="147"/>
      <c r="Y313" s="147"/>
      <c r="Z313" s="147"/>
      <c r="AA313" s="152"/>
      <c r="AT313" s="153" t="s">
        <v>143</v>
      </c>
      <c r="AU313" s="153" t="s">
        <v>20</v>
      </c>
      <c r="AV313" s="10" t="s">
        <v>105</v>
      </c>
      <c r="AW313" s="10" t="s">
        <v>32</v>
      </c>
      <c r="AX313" s="10" t="s">
        <v>20</v>
      </c>
      <c r="AY313" s="153" t="s">
        <v>136</v>
      </c>
    </row>
    <row r="314" spans="2:65" s="8" customFormat="1" ht="37.35" customHeight="1" x14ac:dyDescent="0.35">
      <c r="B314" s="118"/>
      <c r="C314" s="119"/>
      <c r="D314" s="120" t="s">
        <v>689</v>
      </c>
      <c r="E314" s="120"/>
      <c r="F314" s="120"/>
      <c r="G314" s="120"/>
      <c r="H314" s="120"/>
      <c r="I314" s="120"/>
      <c r="J314" s="120"/>
      <c r="K314" s="120"/>
      <c r="L314" s="120"/>
      <c r="M314" s="120"/>
      <c r="N314" s="205">
        <f>BK314</f>
        <v>0</v>
      </c>
      <c r="O314" s="206"/>
      <c r="P314" s="206"/>
      <c r="Q314" s="206"/>
      <c r="R314" s="121"/>
      <c r="T314" s="122"/>
      <c r="U314" s="119"/>
      <c r="V314" s="119"/>
      <c r="W314" s="123">
        <f>SUM(W315:W336)</f>
        <v>0</v>
      </c>
      <c r="X314" s="119"/>
      <c r="Y314" s="123">
        <f>SUM(Y315:Y336)</f>
        <v>0</v>
      </c>
      <c r="Z314" s="119"/>
      <c r="AA314" s="124">
        <f>SUM(AA315:AA336)</f>
        <v>0</v>
      </c>
      <c r="AR314" s="125" t="s">
        <v>135</v>
      </c>
      <c r="AT314" s="126" t="s">
        <v>73</v>
      </c>
      <c r="AU314" s="126" t="s">
        <v>74</v>
      </c>
      <c r="AY314" s="125" t="s">
        <v>136</v>
      </c>
      <c r="BK314" s="127">
        <f>SUM(BK315:BK336)</f>
        <v>0</v>
      </c>
    </row>
    <row r="315" spans="2:65" s="1" customFormat="1" ht="31.5" customHeight="1" x14ac:dyDescent="0.3">
      <c r="B315" s="128"/>
      <c r="C315" s="129" t="s">
        <v>403</v>
      </c>
      <c r="D315" s="129" t="s">
        <v>137</v>
      </c>
      <c r="E315" s="130" t="s">
        <v>878</v>
      </c>
      <c r="F315" s="210" t="s">
        <v>879</v>
      </c>
      <c r="G315" s="211"/>
      <c r="H315" s="211"/>
      <c r="I315" s="211"/>
      <c r="J315" s="131" t="s">
        <v>197</v>
      </c>
      <c r="K315" s="132">
        <v>94</v>
      </c>
      <c r="L315" s="212">
        <v>0</v>
      </c>
      <c r="M315" s="211"/>
      <c r="N315" s="212">
        <f>ROUND(L315*K315,2)</f>
        <v>0</v>
      </c>
      <c r="O315" s="211"/>
      <c r="P315" s="211"/>
      <c r="Q315" s="211"/>
      <c r="R315" s="133"/>
      <c r="T315" s="134" t="s">
        <v>3</v>
      </c>
      <c r="U315" s="37" t="s">
        <v>39</v>
      </c>
      <c r="V315" s="135">
        <v>0</v>
      </c>
      <c r="W315" s="135">
        <f>V315*K315</f>
        <v>0</v>
      </c>
      <c r="X315" s="135">
        <v>0</v>
      </c>
      <c r="Y315" s="135">
        <f>X315*K315</f>
        <v>0</v>
      </c>
      <c r="Z315" s="135">
        <v>0</v>
      </c>
      <c r="AA315" s="136">
        <f>Z315*K315</f>
        <v>0</v>
      </c>
      <c r="AR315" s="14" t="s">
        <v>135</v>
      </c>
      <c r="AT315" s="14" t="s">
        <v>137</v>
      </c>
      <c r="AU315" s="14" t="s">
        <v>20</v>
      </c>
      <c r="AY315" s="14" t="s">
        <v>136</v>
      </c>
      <c r="BE315" s="137">
        <f>IF(U315="základní",N315,0)</f>
        <v>0</v>
      </c>
      <c r="BF315" s="137">
        <f>IF(U315="snížená",N315,0)</f>
        <v>0</v>
      </c>
      <c r="BG315" s="137">
        <f>IF(U315="zákl. přenesená",N315,0)</f>
        <v>0</v>
      </c>
      <c r="BH315" s="137">
        <f>IF(U315="sníž. přenesená",N315,0)</f>
        <v>0</v>
      </c>
      <c r="BI315" s="137">
        <f>IF(U315="nulová",N315,0)</f>
        <v>0</v>
      </c>
      <c r="BJ315" s="14" t="s">
        <v>20</v>
      </c>
      <c r="BK315" s="137">
        <f>ROUND(L315*K315,2)</f>
        <v>0</v>
      </c>
      <c r="BL315" s="14" t="s">
        <v>135</v>
      </c>
      <c r="BM315" s="14" t="s">
        <v>880</v>
      </c>
    </row>
    <row r="316" spans="2:65" s="9" customFormat="1" ht="31.5" customHeight="1" x14ac:dyDescent="0.3">
      <c r="B316" s="138"/>
      <c r="C316" s="139"/>
      <c r="D316" s="139"/>
      <c r="E316" s="140" t="s">
        <v>3</v>
      </c>
      <c r="F316" s="213" t="s">
        <v>881</v>
      </c>
      <c r="G316" s="214"/>
      <c r="H316" s="214"/>
      <c r="I316" s="214"/>
      <c r="J316" s="139"/>
      <c r="K316" s="141" t="s">
        <v>3</v>
      </c>
      <c r="L316" s="139"/>
      <c r="M316" s="139"/>
      <c r="N316" s="139"/>
      <c r="O316" s="139"/>
      <c r="P316" s="139"/>
      <c r="Q316" s="139"/>
      <c r="R316" s="142"/>
      <c r="T316" s="143"/>
      <c r="U316" s="139"/>
      <c r="V316" s="139"/>
      <c r="W316" s="139"/>
      <c r="X316" s="139"/>
      <c r="Y316" s="139"/>
      <c r="Z316" s="139"/>
      <c r="AA316" s="144"/>
      <c r="AT316" s="145" t="s">
        <v>143</v>
      </c>
      <c r="AU316" s="145" t="s">
        <v>20</v>
      </c>
      <c r="AV316" s="9" t="s">
        <v>20</v>
      </c>
      <c r="AW316" s="9" t="s">
        <v>32</v>
      </c>
      <c r="AX316" s="9" t="s">
        <v>74</v>
      </c>
      <c r="AY316" s="145" t="s">
        <v>136</v>
      </c>
    </row>
    <row r="317" spans="2:65" s="9" customFormat="1" ht="22.5" customHeight="1" x14ac:dyDescent="0.3">
      <c r="B317" s="138"/>
      <c r="C317" s="139"/>
      <c r="D317" s="139"/>
      <c r="E317" s="140" t="s">
        <v>3</v>
      </c>
      <c r="F317" s="215" t="s">
        <v>153</v>
      </c>
      <c r="G317" s="214"/>
      <c r="H317" s="214"/>
      <c r="I317" s="214"/>
      <c r="J317" s="139"/>
      <c r="K317" s="141" t="s">
        <v>3</v>
      </c>
      <c r="L317" s="139"/>
      <c r="M317" s="139"/>
      <c r="N317" s="139"/>
      <c r="O317" s="139"/>
      <c r="P317" s="139"/>
      <c r="Q317" s="139"/>
      <c r="R317" s="142"/>
      <c r="T317" s="143"/>
      <c r="U317" s="139"/>
      <c r="V317" s="139"/>
      <c r="W317" s="139"/>
      <c r="X317" s="139"/>
      <c r="Y317" s="139"/>
      <c r="Z317" s="139"/>
      <c r="AA317" s="144"/>
      <c r="AT317" s="145" t="s">
        <v>143</v>
      </c>
      <c r="AU317" s="145" t="s">
        <v>20</v>
      </c>
      <c r="AV317" s="9" t="s">
        <v>20</v>
      </c>
      <c r="AW317" s="9" t="s">
        <v>32</v>
      </c>
      <c r="AX317" s="9" t="s">
        <v>74</v>
      </c>
      <c r="AY317" s="145" t="s">
        <v>136</v>
      </c>
    </row>
    <row r="318" spans="2:65" s="9" customFormat="1" ht="22.5" customHeight="1" x14ac:dyDescent="0.3">
      <c r="B318" s="138"/>
      <c r="C318" s="139"/>
      <c r="D318" s="139"/>
      <c r="E318" s="140" t="s">
        <v>3</v>
      </c>
      <c r="F318" s="215" t="s">
        <v>706</v>
      </c>
      <c r="G318" s="214"/>
      <c r="H318" s="214"/>
      <c r="I318" s="214"/>
      <c r="J318" s="139"/>
      <c r="K318" s="141" t="s">
        <v>3</v>
      </c>
      <c r="L318" s="139"/>
      <c r="M318" s="139"/>
      <c r="N318" s="139"/>
      <c r="O318" s="139"/>
      <c r="P318" s="139"/>
      <c r="Q318" s="139"/>
      <c r="R318" s="142"/>
      <c r="T318" s="143"/>
      <c r="U318" s="139"/>
      <c r="V318" s="139"/>
      <c r="W318" s="139"/>
      <c r="X318" s="139"/>
      <c r="Y318" s="139"/>
      <c r="Z318" s="139"/>
      <c r="AA318" s="144"/>
      <c r="AT318" s="145" t="s">
        <v>143</v>
      </c>
      <c r="AU318" s="145" t="s">
        <v>20</v>
      </c>
      <c r="AV318" s="9" t="s">
        <v>20</v>
      </c>
      <c r="AW318" s="9" t="s">
        <v>32</v>
      </c>
      <c r="AX318" s="9" t="s">
        <v>74</v>
      </c>
      <c r="AY318" s="145" t="s">
        <v>136</v>
      </c>
    </row>
    <row r="319" spans="2:65" s="9" customFormat="1" ht="22.5" customHeight="1" x14ac:dyDescent="0.3">
      <c r="B319" s="138"/>
      <c r="C319" s="139"/>
      <c r="D319" s="139"/>
      <c r="E319" s="140" t="s">
        <v>3</v>
      </c>
      <c r="F319" s="215" t="s">
        <v>882</v>
      </c>
      <c r="G319" s="214"/>
      <c r="H319" s="214"/>
      <c r="I319" s="214"/>
      <c r="J319" s="139"/>
      <c r="K319" s="141" t="s">
        <v>3</v>
      </c>
      <c r="L319" s="139"/>
      <c r="M319" s="139"/>
      <c r="N319" s="139"/>
      <c r="O319" s="139"/>
      <c r="P319" s="139"/>
      <c r="Q319" s="139"/>
      <c r="R319" s="142"/>
      <c r="T319" s="143"/>
      <c r="U319" s="139"/>
      <c r="V319" s="139"/>
      <c r="W319" s="139"/>
      <c r="X319" s="139"/>
      <c r="Y319" s="139"/>
      <c r="Z319" s="139"/>
      <c r="AA319" s="144"/>
      <c r="AT319" s="145" t="s">
        <v>143</v>
      </c>
      <c r="AU319" s="145" t="s">
        <v>20</v>
      </c>
      <c r="AV319" s="9" t="s">
        <v>20</v>
      </c>
      <c r="AW319" s="9" t="s">
        <v>32</v>
      </c>
      <c r="AX319" s="9" t="s">
        <v>74</v>
      </c>
      <c r="AY319" s="145" t="s">
        <v>136</v>
      </c>
    </row>
    <row r="320" spans="2:65" s="9" customFormat="1" ht="22.5" customHeight="1" x14ac:dyDescent="0.3">
      <c r="B320" s="138"/>
      <c r="C320" s="139"/>
      <c r="D320" s="139"/>
      <c r="E320" s="140" t="s">
        <v>3</v>
      </c>
      <c r="F320" s="215" t="s">
        <v>714</v>
      </c>
      <c r="G320" s="214"/>
      <c r="H320" s="214"/>
      <c r="I320" s="214"/>
      <c r="J320" s="139"/>
      <c r="K320" s="141" t="s">
        <v>3</v>
      </c>
      <c r="L320" s="139"/>
      <c r="M320" s="139"/>
      <c r="N320" s="139"/>
      <c r="O320" s="139"/>
      <c r="P320" s="139"/>
      <c r="Q320" s="139"/>
      <c r="R320" s="142"/>
      <c r="T320" s="143"/>
      <c r="U320" s="139"/>
      <c r="V320" s="139"/>
      <c r="W320" s="139"/>
      <c r="X320" s="139"/>
      <c r="Y320" s="139"/>
      <c r="Z320" s="139"/>
      <c r="AA320" s="144"/>
      <c r="AT320" s="145" t="s">
        <v>143</v>
      </c>
      <c r="AU320" s="145" t="s">
        <v>20</v>
      </c>
      <c r="AV320" s="9" t="s">
        <v>20</v>
      </c>
      <c r="AW320" s="9" t="s">
        <v>32</v>
      </c>
      <c r="AX320" s="9" t="s">
        <v>74</v>
      </c>
      <c r="AY320" s="145" t="s">
        <v>136</v>
      </c>
    </row>
    <row r="321" spans="2:65" s="10" customFormat="1" ht="22.5" customHeight="1" x14ac:dyDescent="0.3">
      <c r="B321" s="146"/>
      <c r="C321" s="147"/>
      <c r="D321" s="147"/>
      <c r="E321" s="148" t="s">
        <v>348</v>
      </c>
      <c r="F321" s="208" t="s">
        <v>883</v>
      </c>
      <c r="G321" s="209"/>
      <c r="H321" s="209"/>
      <c r="I321" s="209"/>
      <c r="J321" s="147"/>
      <c r="K321" s="149">
        <v>22</v>
      </c>
      <c r="L321" s="147"/>
      <c r="M321" s="147"/>
      <c r="N321" s="147"/>
      <c r="O321" s="147"/>
      <c r="P321" s="147"/>
      <c r="Q321" s="147"/>
      <c r="R321" s="150"/>
      <c r="T321" s="151"/>
      <c r="U321" s="147"/>
      <c r="V321" s="147"/>
      <c r="W321" s="147"/>
      <c r="X321" s="147"/>
      <c r="Y321" s="147"/>
      <c r="Z321" s="147"/>
      <c r="AA321" s="152"/>
      <c r="AT321" s="153" t="s">
        <v>143</v>
      </c>
      <c r="AU321" s="153" t="s">
        <v>20</v>
      </c>
      <c r="AV321" s="10" t="s">
        <v>105</v>
      </c>
      <c r="AW321" s="10" t="s">
        <v>32</v>
      </c>
      <c r="AX321" s="10" t="s">
        <v>74</v>
      </c>
      <c r="AY321" s="153" t="s">
        <v>136</v>
      </c>
    </row>
    <row r="322" spans="2:65" s="9" customFormat="1" ht="22.5" customHeight="1" x14ac:dyDescent="0.3">
      <c r="B322" s="138"/>
      <c r="C322" s="139"/>
      <c r="D322" s="139"/>
      <c r="E322" s="140" t="s">
        <v>3</v>
      </c>
      <c r="F322" s="215" t="s">
        <v>721</v>
      </c>
      <c r="G322" s="214"/>
      <c r="H322" s="214"/>
      <c r="I322" s="214"/>
      <c r="J322" s="139"/>
      <c r="K322" s="141" t="s">
        <v>3</v>
      </c>
      <c r="L322" s="139"/>
      <c r="M322" s="139"/>
      <c r="N322" s="139"/>
      <c r="O322" s="139"/>
      <c r="P322" s="139"/>
      <c r="Q322" s="139"/>
      <c r="R322" s="142"/>
      <c r="T322" s="143"/>
      <c r="U322" s="139"/>
      <c r="V322" s="139"/>
      <c r="W322" s="139"/>
      <c r="X322" s="139"/>
      <c r="Y322" s="139"/>
      <c r="Z322" s="139"/>
      <c r="AA322" s="144"/>
      <c r="AT322" s="145" t="s">
        <v>143</v>
      </c>
      <c r="AU322" s="145" t="s">
        <v>20</v>
      </c>
      <c r="AV322" s="9" t="s">
        <v>20</v>
      </c>
      <c r="AW322" s="9" t="s">
        <v>32</v>
      </c>
      <c r="AX322" s="9" t="s">
        <v>74</v>
      </c>
      <c r="AY322" s="145" t="s">
        <v>136</v>
      </c>
    </row>
    <row r="323" spans="2:65" s="10" customFormat="1" ht="22.5" customHeight="1" x14ac:dyDescent="0.3">
      <c r="B323" s="146"/>
      <c r="C323" s="147"/>
      <c r="D323" s="147"/>
      <c r="E323" s="148" t="s">
        <v>350</v>
      </c>
      <c r="F323" s="208" t="s">
        <v>884</v>
      </c>
      <c r="G323" s="209"/>
      <c r="H323" s="209"/>
      <c r="I323" s="209"/>
      <c r="J323" s="147"/>
      <c r="K323" s="149">
        <v>24</v>
      </c>
      <c r="L323" s="147"/>
      <c r="M323" s="147"/>
      <c r="N323" s="147"/>
      <c r="O323" s="147"/>
      <c r="P323" s="147"/>
      <c r="Q323" s="147"/>
      <c r="R323" s="150"/>
      <c r="T323" s="151"/>
      <c r="U323" s="147"/>
      <c r="V323" s="147"/>
      <c r="W323" s="147"/>
      <c r="X323" s="147"/>
      <c r="Y323" s="147"/>
      <c r="Z323" s="147"/>
      <c r="AA323" s="152"/>
      <c r="AT323" s="153" t="s">
        <v>143</v>
      </c>
      <c r="AU323" s="153" t="s">
        <v>20</v>
      </c>
      <c r="AV323" s="10" t="s">
        <v>105</v>
      </c>
      <c r="AW323" s="10" t="s">
        <v>32</v>
      </c>
      <c r="AX323" s="10" t="s">
        <v>74</v>
      </c>
      <c r="AY323" s="153" t="s">
        <v>136</v>
      </c>
    </row>
    <row r="324" spans="2:65" s="9" customFormat="1" ht="22.5" customHeight="1" x14ac:dyDescent="0.3">
      <c r="B324" s="138"/>
      <c r="C324" s="139"/>
      <c r="D324" s="139"/>
      <c r="E324" s="140" t="s">
        <v>3</v>
      </c>
      <c r="F324" s="215" t="s">
        <v>724</v>
      </c>
      <c r="G324" s="214"/>
      <c r="H324" s="214"/>
      <c r="I324" s="214"/>
      <c r="J324" s="139"/>
      <c r="K324" s="141" t="s">
        <v>3</v>
      </c>
      <c r="L324" s="139"/>
      <c r="M324" s="139"/>
      <c r="N324" s="139"/>
      <c r="O324" s="139"/>
      <c r="P324" s="139"/>
      <c r="Q324" s="139"/>
      <c r="R324" s="142"/>
      <c r="T324" s="143"/>
      <c r="U324" s="139"/>
      <c r="V324" s="139"/>
      <c r="W324" s="139"/>
      <c r="X324" s="139"/>
      <c r="Y324" s="139"/>
      <c r="Z324" s="139"/>
      <c r="AA324" s="144"/>
      <c r="AT324" s="145" t="s">
        <v>143</v>
      </c>
      <c r="AU324" s="145" t="s">
        <v>20</v>
      </c>
      <c r="AV324" s="9" t="s">
        <v>20</v>
      </c>
      <c r="AW324" s="9" t="s">
        <v>32</v>
      </c>
      <c r="AX324" s="9" t="s">
        <v>74</v>
      </c>
      <c r="AY324" s="145" t="s">
        <v>136</v>
      </c>
    </row>
    <row r="325" spans="2:65" s="10" customFormat="1" ht="22.5" customHeight="1" x14ac:dyDescent="0.3">
      <c r="B325" s="146"/>
      <c r="C325" s="147"/>
      <c r="D325" s="147"/>
      <c r="E325" s="148" t="s">
        <v>885</v>
      </c>
      <c r="F325" s="208" t="s">
        <v>884</v>
      </c>
      <c r="G325" s="209"/>
      <c r="H325" s="209"/>
      <c r="I325" s="209"/>
      <c r="J325" s="147"/>
      <c r="K325" s="149">
        <v>24</v>
      </c>
      <c r="L325" s="147"/>
      <c r="M325" s="147"/>
      <c r="N325" s="147"/>
      <c r="O325" s="147"/>
      <c r="P325" s="147"/>
      <c r="Q325" s="147"/>
      <c r="R325" s="150"/>
      <c r="T325" s="151"/>
      <c r="U325" s="147"/>
      <c r="V325" s="147"/>
      <c r="W325" s="147"/>
      <c r="X325" s="147"/>
      <c r="Y325" s="147"/>
      <c r="Z325" s="147"/>
      <c r="AA325" s="152"/>
      <c r="AT325" s="153" t="s">
        <v>143</v>
      </c>
      <c r="AU325" s="153" t="s">
        <v>20</v>
      </c>
      <c r="AV325" s="10" t="s">
        <v>105</v>
      </c>
      <c r="AW325" s="10" t="s">
        <v>32</v>
      </c>
      <c r="AX325" s="10" t="s">
        <v>74</v>
      </c>
      <c r="AY325" s="153" t="s">
        <v>136</v>
      </c>
    </row>
    <row r="326" spans="2:65" s="9" customFormat="1" ht="22.5" customHeight="1" x14ac:dyDescent="0.3">
      <c r="B326" s="138"/>
      <c r="C326" s="139"/>
      <c r="D326" s="139"/>
      <c r="E326" s="140" t="s">
        <v>3</v>
      </c>
      <c r="F326" s="215" t="s">
        <v>741</v>
      </c>
      <c r="G326" s="214"/>
      <c r="H326" s="214"/>
      <c r="I326" s="214"/>
      <c r="J326" s="139"/>
      <c r="K326" s="141" t="s">
        <v>3</v>
      </c>
      <c r="L326" s="139"/>
      <c r="M326" s="139"/>
      <c r="N326" s="139"/>
      <c r="O326" s="139"/>
      <c r="P326" s="139"/>
      <c r="Q326" s="139"/>
      <c r="R326" s="142"/>
      <c r="T326" s="143"/>
      <c r="U326" s="139"/>
      <c r="V326" s="139"/>
      <c r="W326" s="139"/>
      <c r="X326" s="139"/>
      <c r="Y326" s="139"/>
      <c r="Z326" s="139"/>
      <c r="AA326" s="144"/>
      <c r="AT326" s="145" t="s">
        <v>143</v>
      </c>
      <c r="AU326" s="145" t="s">
        <v>20</v>
      </c>
      <c r="AV326" s="9" t="s">
        <v>20</v>
      </c>
      <c r="AW326" s="9" t="s">
        <v>32</v>
      </c>
      <c r="AX326" s="9" t="s">
        <v>74</v>
      </c>
      <c r="AY326" s="145" t="s">
        <v>136</v>
      </c>
    </row>
    <row r="327" spans="2:65" s="10" customFormat="1" ht="22.5" customHeight="1" x14ac:dyDescent="0.3">
      <c r="B327" s="146"/>
      <c r="C327" s="147"/>
      <c r="D327" s="147"/>
      <c r="E327" s="148" t="s">
        <v>886</v>
      </c>
      <c r="F327" s="208" t="s">
        <v>884</v>
      </c>
      <c r="G327" s="209"/>
      <c r="H327" s="209"/>
      <c r="I327" s="209"/>
      <c r="J327" s="147"/>
      <c r="K327" s="149">
        <v>24</v>
      </c>
      <c r="L327" s="147"/>
      <c r="M327" s="147"/>
      <c r="N327" s="147"/>
      <c r="O327" s="147"/>
      <c r="P327" s="147"/>
      <c r="Q327" s="147"/>
      <c r="R327" s="150"/>
      <c r="T327" s="151"/>
      <c r="U327" s="147"/>
      <c r="V327" s="147"/>
      <c r="W327" s="147"/>
      <c r="X327" s="147"/>
      <c r="Y327" s="147"/>
      <c r="Z327" s="147"/>
      <c r="AA327" s="152"/>
      <c r="AT327" s="153" t="s">
        <v>143</v>
      </c>
      <c r="AU327" s="153" t="s">
        <v>20</v>
      </c>
      <c r="AV327" s="10" t="s">
        <v>105</v>
      </c>
      <c r="AW327" s="10" t="s">
        <v>32</v>
      </c>
      <c r="AX327" s="10" t="s">
        <v>74</v>
      </c>
      <c r="AY327" s="153" t="s">
        <v>136</v>
      </c>
    </row>
    <row r="328" spans="2:65" s="10" customFormat="1" ht="22.5" customHeight="1" x14ac:dyDescent="0.3">
      <c r="B328" s="146"/>
      <c r="C328" s="147"/>
      <c r="D328" s="147"/>
      <c r="E328" s="148" t="s">
        <v>887</v>
      </c>
      <c r="F328" s="208" t="s">
        <v>888</v>
      </c>
      <c r="G328" s="209"/>
      <c r="H328" s="209"/>
      <c r="I328" s="209"/>
      <c r="J328" s="147"/>
      <c r="K328" s="149">
        <v>94</v>
      </c>
      <c r="L328" s="147"/>
      <c r="M328" s="147"/>
      <c r="N328" s="147"/>
      <c r="O328" s="147"/>
      <c r="P328" s="147"/>
      <c r="Q328" s="147"/>
      <c r="R328" s="150"/>
      <c r="T328" s="151"/>
      <c r="U328" s="147"/>
      <c r="V328" s="147"/>
      <c r="W328" s="147"/>
      <c r="X328" s="147"/>
      <c r="Y328" s="147"/>
      <c r="Z328" s="147"/>
      <c r="AA328" s="152"/>
      <c r="AT328" s="153" t="s">
        <v>143</v>
      </c>
      <c r="AU328" s="153" t="s">
        <v>20</v>
      </c>
      <c r="AV328" s="10" t="s">
        <v>105</v>
      </c>
      <c r="AW328" s="10" t="s">
        <v>32</v>
      </c>
      <c r="AX328" s="10" t="s">
        <v>20</v>
      </c>
      <c r="AY328" s="153" t="s">
        <v>136</v>
      </c>
    </row>
    <row r="329" spans="2:65" s="1" customFormat="1" ht="31.5" customHeight="1" x14ac:dyDescent="0.3">
      <c r="B329" s="128"/>
      <c r="C329" s="129" t="s">
        <v>194</v>
      </c>
      <c r="D329" s="129" t="s">
        <v>137</v>
      </c>
      <c r="E329" s="130" t="s">
        <v>889</v>
      </c>
      <c r="F329" s="210" t="s">
        <v>890</v>
      </c>
      <c r="G329" s="211"/>
      <c r="H329" s="211"/>
      <c r="I329" s="211"/>
      <c r="J329" s="131" t="s">
        <v>150</v>
      </c>
      <c r="K329" s="132">
        <v>3.9</v>
      </c>
      <c r="L329" s="212">
        <v>0</v>
      </c>
      <c r="M329" s="211"/>
      <c r="N329" s="212">
        <f>ROUND(L329*K329,2)</f>
        <v>0</v>
      </c>
      <c r="O329" s="211"/>
      <c r="P329" s="211"/>
      <c r="Q329" s="211"/>
      <c r="R329" s="133"/>
      <c r="T329" s="134" t="s">
        <v>3</v>
      </c>
      <c r="U329" s="37" t="s">
        <v>39</v>
      </c>
      <c r="V329" s="135">
        <v>0</v>
      </c>
      <c r="W329" s="135">
        <f>V329*K329</f>
        <v>0</v>
      </c>
      <c r="X329" s="135">
        <v>0</v>
      </c>
      <c r="Y329" s="135">
        <f>X329*K329</f>
        <v>0</v>
      </c>
      <c r="Z329" s="135">
        <v>0</v>
      </c>
      <c r="AA329" s="136">
        <f>Z329*K329</f>
        <v>0</v>
      </c>
      <c r="AR329" s="14" t="s">
        <v>135</v>
      </c>
      <c r="AT329" s="14" t="s">
        <v>137</v>
      </c>
      <c r="AU329" s="14" t="s">
        <v>20</v>
      </c>
      <c r="AY329" s="14" t="s">
        <v>136</v>
      </c>
      <c r="BE329" s="137">
        <f>IF(U329="základní",N329,0)</f>
        <v>0</v>
      </c>
      <c r="BF329" s="137">
        <f>IF(U329="snížená",N329,0)</f>
        <v>0</v>
      </c>
      <c r="BG329" s="137">
        <f>IF(U329="zákl. přenesená",N329,0)</f>
        <v>0</v>
      </c>
      <c r="BH329" s="137">
        <f>IF(U329="sníž. přenesená",N329,0)</f>
        <v>0</v>
      </c>
      <c r="BI329" s="137">
        <f>IF(U329="nulová",N329,0)</f>
        <v>0</v>
      </c>
      <c r="BJ329" s="14" t="s">
        <v>20</v>
      </c>
      <c r="BK329" s="137">
        <f>ROUND(L329*K329,2)</f>
        <v>0</v>
      </c>
      <c r="BL329" s="14" t="s">
        <v>135</v>
      </c>
      <c r="BM329" s="14" t="s">
        <v>891</v>
      </c>
    </row>
    <row r="330" spans="2:65" s="9" customFormat="1" ht="31.5" customHeight="1" x14ac:dyDescent="0.3">
      <c r="B330" s="138"/>
      <c r="C330" s="139"/>
      <c r="D330" s="139"/>
      <c r="E330" s="140" t="s">
        <v>3</v>
      </c>
      <c r="F330" s="213" t="s">
        <v>892</v>
      </c>
      <c r="G330" s="214"/>
      <c r="H330" s="214"/>
      <c r="I330" s="214"/>
      <c r="J330" s="139"/>
      <c r="K330" s="141" t="s">
        <v>3</v>
      </c>
      <c r="L330" s="139"/>
      <c r="M330" s="139"/>
      <c r="N330" s="139"/>
      <c r="O330" s="139"/>
      <c r="P330" s="139"/>
      <c r="Q330" s="139"/>
      <c r="R330" s="142"/>
      <c r="T330" s="143"/>
      <c r="U330" s="139"/>
      <c r="V330" s="139"/>
      <c r="W330" s="139"/>
      <c r="X330" s="139"/>
      <c r="Y330" s="139"/>
      <c r="Z330" s="139"/>
      <c r="AA330" s="144"/>
      <c r="AT330" s="145" t="s">
        <v>143</v>
      </c>
      <c r="AU330" s="145" t="s">
        <v>20</v>
      </c>
      <c r="AV330" s="9" t="s">
        <v>20</v>
      </c>
      <c r="AW330" s="9" t="s">
        <v>32</v>
      </c>
      <c r="AX330" s="9" t="s">
        <v>74</v>
      </c>
      <c r="AY330" s="145" t="s">
        <v>136</v>
      </c>
    </row>
    <row r="331" spans="2:65" s="9" customFormat="1" ht="22.5" customHeight="1" x14ac:dyDescent="0.3">
      <c r="B331" s="138"/>
      <c r="C331" s="139"/>
      <c r="D331" s="139"/>
      <c r="E331" s="140" t="s">
        <v>3</v>
      </c>
      <c r="F331" s="215" t="s">
        <v>153</v>
      </c>
      <c r="G331" s="214"/>
      <c r="H331" s="214"/>
      <c r="I331" s="214"/>
      <c r="J331" s="139"/>
      <c r="K331" s="141" t="s">
        <v>3</v>
      </c>
      <c r="L331" s="139"/>
      <c r="M331" s="139"/>
      <c r="N331" s="139"/>
      <c r="O331" s="139"/>
      <c r="P331" s="139"/>
      <c r="Q331" s="139"/>
      <c r="R331" s="142"/>
      <c r="T331" s="143"/>
      <c r="U331" s="139"/>
      <c r="V331" s="139"/>
      <c r="W331" s="139"/>
      <c r="X331" s="139"/>
      <c r="Y331" s="139"/>
      <c r="Z331" s="139"/>
      <c r="AA331" s="144"/>
      <c r="AT331" s="145" t="s">
        <v>143</v>
      </c>
      <c r="AU331" s="145" t="s">
        <v>20</v>
      </c>
      <c r="AV331" s="9" t="s">
        <v>20</v>
      </c>
      <c r="AW331" s="9" t="s">
        <v>32</v>
      </c>
      <c r="AX331" s="9" t="s">
        <v>74</v>
      </c>
      <c r="AY331" s="145" t="s">
        <v>136</v>
      </c>
    </row>
    <row r="332" spans="2:65" s="9" customFormat="1" ht="22.5" customHeight="1" x14ac:dyDescent="0.3">
      <c r="B332" s="138"/>
      <c r="C332" s="139"/>
      <c r="D332" s="139"/>
      <c r="E332" s="140" t="s">
        <v>3</v>
      </c>
      <c r="F332" s="215" t="s">
        <v>706</v>
      </c>
      <c r="G332" s="214"/>
      <c r="H332" s="214"/>
      <c r="I332" s="214"/>
      <c r="J332" s="139"/>
      <c r="K332" s="141" t="s">
        <v>3</v>
      </c>
      <c r="L332" s="139"/>
      <c r="M332" s="139"/>
      <c r="N332" s="139"/>
      <c r="O332" s="139"/>
      <c r="P332" s="139"/>
      <c r="Q332" s="139"/>
      <c r="R332" s="142"/>
      <c r="T332" s="143"/>
      <c r="U332" s="139"/>
      <c r="V332" s="139"/>
      <c r="W332" s="139"/>
      <c r="X332" s="139"/>
      <c r="Y332" s="139"/>
      <c r="Z332" s="139"/>
      <c r="AA332" s="144"/>
      <c r="AT332" s="145" t="s">
        <v>143</v>
      </c>
      <c r="AU332" s="145" t="s">
        <v>20</v>
      </c>
      <c r="AV332" s="9" t="s">
        <v>20</v>
      </c>
      <c r="AW332" s="9" t="s">
        <v>32</v>
      </c>
      <c r="AX332" s="9" t="s">
        <v>74</v>
      </c>
      <c r="AY332" s="145" t="s">
        <v>136</v>
      </c>
    </row>
    <row r="333" spans="2:65" s="9" customFormat="1" ht="22.5" customHeight="1" x14ac:dyDescent="0.3">
      <c r="B333" s="138"/>
      <c r="C333" s="139"/>
      <c r="D333" s="139"/>
      <c r="E333" s="140" t="s">
        <v>3</v>
      </c>
      <c r="F333" s="215" t="s">
        <v>707</v>
      </c>
      <c r="G333" s="214"/>
      <c r="H333" s="214"/>
      <c r="I333" s="214"/>
      <c r="J333" s="139"/>
      <c r="K333" s="141" t="s">
        <v>3</v>
      </c>
      <c r="L333" s="139"/>
      <c r="M333" s="139"/>
      <c r="N333" s="139"/>
      <c r="O333" s="139"/>
      <c r="P333" s="139"/>
      <c r="Q333" s="139"/>
      <c r="R333" s="142"/>
      <c r="T333" s="143"/>
      <c r="U333" s="139"/>
      <c r="V333" s="139"/>
      <c r="W333" s="139"/>
      <c r="X333" s="139"/>
      <c r="Y333" s="139"/>
      <c r="Z333" s="139"/>
      <c r="AA333" s="144"/>
      <c r="AT333" s="145" t="s">
        <v>143</v>
      </c>
      <c r="AU333" s="145" t="s">
        <v>20</v>
      </c>
      <c r="AV333" s="9" t="s">
        <v>20</v>
      </c>
      <c r="AW333" s="9" t="s">
        <v>32</v>
      </c>
      <c r="AX333" s="9" t="s">
        <v>74</v>
      </c>
      <c r="AY333" s="145" t="s">
        <v>136</v>
      </c>
    </row>
    <row r="334" spans="2:65" s="9" customFormat="1" ht="22.5" customHeight="1" x14ac:dyDescent="0.3">
      <c r="B334" s="138"/>
      <c r="C334" s="139"/>
      <c r="D334" s="139"/>
      <c r="E334" s="140" t="s">
        <v>3</v>
      </c>
      <c r="F334" s="215" t="s">
        <v>736</v>
      </c>
      <c r="G334" s="214"/>
      <c r="H334" s="214"/>
      <c r="I334" s="214"/>
      <c r="J334" s="139"/>
      <c r="K334" s="141" t="s">
        <v>3</v>
      </c>
      <c r="L334" s="139"/>
      <c r="M334" s="139"/>
      <c r="N334" s="139"/>
      <c r="O334" s="139"/>
      <c r="P334" s="139"/>
      <c r="Q334" s="139"/>
      <c r="R334" s="142"/>
      <c r="T334" s="143"/>
      <c r="U334" s="139"/>
      <c r="V334" s="139"/>
      <c r="W334" s="139"/>
      <c r="X334" s="139"/>
      <c r="Y334" s="139"/>
      <c r="Z334" s="139"/>
      <c r="AA334" s="144"/>
      <c r="AT334" s="145" t="s">
        <v>143</v>
      </c>
      <c r="AU334" s="145" t="s">
        <v>20</v>
      </c>
      <c r="AV334" s="9" t="s">
        <v>20</v>
      </c>
      <c r="AW334" s="9" t="s">
        <v>32</v>
      </c>
      <c r="AX334" s="9" t="s">
        <v>74</v>
      </c>
      <c r="AY334" s="145" t="s">
        <v>136</v>
      </c>
    </row>
    <row r="335" spans="2:65" s="10" customFormat="1" ht="22.5" customHeight="1" x14ac:dyDescent="0.3">
      <c r="B335" s="146"/>
      <c r="C335" s="147"/>
      <c r="D335" s="147"/>
      <c r="E335" s="148" t="s">
        <v>522</v>
      </c>
      <c r="F335" s="208" t="s">
        <v>893</v>
      </c>
      <c r="G335" s="209"/>
      <c r="H335" s="209"/>
      <c r="I335" s="209"/>
      <c r="J335" s="147"/>
      <c r="K335" s="149">
        <v>3.9</v>
      </c>
      <c r="L335" s="147"/>
      <c r="M335" s="147"/>
      <c r="N335" s="147"/>
      <c r="O335" s="147"/>
      <c r="P335" s="147"/>
      <c r="Q335" s="147"/>
      <c r="R335" s="150"/>
      <c r="T335" s="151"/>
      <c r="U335" s="147"/>
      <c r="V335" s="147"/>
      <c r="W335" s="147"/>
      <c r="X335" s="147"/>
      <c r="Y335" s="147"/>
      <c r="Z335" s="147"/>
      <c r="AA335" s="152"/>
      <c r="AT335" s="153" t="s">
        <v>143</v>
      </c>
      <c r="AU335" s="153" t="s">
        <v>20</v>
      </c>
      <c r="AV335" s="10" t="s">
        <v>105</v>
      </c>
      <c r="AW335" s="10" t="s">
        <v>32</v>
      </c>
      <c r="AX335" s="10" t="s">
        <v>74</v>
      </c>
      <c r="AY335" s="153" t="s">
        <v>136</v>
      </c>
    </row>
    <row r="336" spans="2:65" s="10" customFormat="1" ht="22.5" customHeight="1" x14ac:dyDescent="0.3">
      <c r="B336" s="146"/>
      <c r="C336" s="147"/>
      <c r="D336" s="147"/>
      <c r="E336" s="148" t="s">
        <v>524</v>
      </c>
      <c r="F336" s="208" t="s">
        <v>894</v>
      </c>
      <c r="G336" s="209"/>
      <c r="H336" s="209"/>
      <c r="I336" s="209"/>
      <c r="J336" s="147"/>
      <c r="K336" s="149">
        <v>3.9</v>
      </c>
      <c r="L336" s="147"/>
      <c r="M336" s="147"/>
      <c r="N336" s="147"/>
      <c r="O336" s="147"/>
      <c r="P336" s="147"/>
      <c r="Q336" s="147"/>
      <c r="R336" s="150"/>
      <c r="T336" s="151"/>
      <c r="U336" s="147"/>
      <c r="V336" s="147"/>
      <c r="W336" s="147"/>
      <c r="X336" s="147"/>
      <c r="Y336" s="147"/>
      <c r="Z336" s="147"/>
      <c r="AA336" s="152"/>
      <c r="AT336" s="153" t="s">
        <v>143</v>
      </c>
      <c r="AU336" s="153" t="s">
        <v>20</v>
      </c>
      <c r="AV336" s="10" t="s">
        <v>105</v>
      </c>
      <c r="AW336" s="10" t="s">
        <v>32</v>
      </c>
      <c r="AX336" s="10" t="s">
        <v>20</v>
      </c>
      <c r="AY336" s="153" t="s">
        <v>136</v>
      </c>
    </row>
    <row r="337" spans="2:65" s="8" customFormat="1" ht="37.35" customHeight="1" x14ac:dyDescent="0.35">
      <c r="B337" s="118"/>
      <c r="C337" s="119"/>
      <c r="D337" s="120" t="s">
        <v>690</v>
      </c>
      <c r="E337" s="120"/>
      <c r="F337" s="120"/>
      <c r="G337" s="120"/>
      <c r="H337" s="120"/>
      <c r="I337" s="120"/>
      <c r="J337" s="120"/>
      <c r="K337" s="120"/>
      <c r="L337" s="120"/>
      <c r="M337" s="120"/>
      <c r="N337" s="205">
        <f>BK337</f>
        <v>0</v>
      </c>
      <c r="O337" s="206"/>
      <c r="P337" s="206"/>
      <c r="Q337" s="206"/>
      <c r="R337" s="121"/>
      <c r="T337" s="122"/>
      <c r="U337" s="119"/>
      <c r="V337" s="119"/>
      <c r="W337" s="123">
        <f>SUM(W338:W352)</f>
        <v>0</v>
      </c>
      <c r="X337" s="119"/>
      <c r="Y337" s="123">
        <f>SUM(Y338:Y352)</f>
        <v>0</v>
      </c>
      <c r="Z337" s="119"/>
      <c r="AA337" s="124">
        <f>SUM(AA338:AA352)</f>
        <v>0</v>
      </c>
      <c r="AR337" s="125" t="s">
        <v>135</v>
      </c>
      <c r="AT337" s="126" t="s">
        <v>73</v>
      </c>
      <c r="AU337" s="126" t="s">
        <v>74</v>
      </c>
      <c r="AY337" s="125" t="s">
        <v>136</v>
      </c>
      <c r="BK337" s="127">
        <f>SUM(BK338:BK352)</f>
        <v>0</v>
      </c>
    </row>
    <row r="338" spans="2:65" s="1" customFormat="1" ht="31.5" customHeight="1" x14ac:dyDescent="0.3">
      <c r="B338" s="128"/>
      <c r="C338" s="129" t="s">
        <v>8</v>
      </c>
      <c r="D338" s="129" t="s">
        <v>137</v>
      </c>
      <c r="E338" s="130" t="s">
        <v>895</v>
      </c>
      <c r="F338" s="210" t="s">
        <v>896</v>
      </c>
      <c r="G338" s="211"/>
      <c r="H338" s="211"/>
      <c r="I338" s="211"/>
      <c r="J338" s="131" t="s">
        <v>197</v>
      </c>
      <c r="K338" s="132">
        <v>30</v>
      </c>
      <c r="L338" s="212">
        <v>0</v>
      </c>
      <c r="M338" s="211"/>
      <c r="N338" s="212">
        <f>ROUND(L338*K338,2)</f>
        <v>0</v>
      </c>
      <c r="O338" s="211"/>
      <c r="P338" s="211"/>
      <c r="Q338" s="211"/>
      <c r="R338" s="133"/>
      <c r="T338" s="134" t="s">
        <v>3</v>
      </c>
      <c r="U338" s="37" t="s">
        <v>39</v>
      </c>
      <c r="V338" s="135">
        <v>0</v>
      </c>
      <c r="W338" s="135">
        <f>V338*K338</f>
        <v>0</v>
      </c>
      <c r="X338" s="135">
        <v>0</v>
      </c>
      <c r="Y338" s="135">
        <f>X338*K338</f>
        <v>0</v>
      </c>
      <c r="Z338" s="135">
        <v>0</v>
      </c>
      <c r="AA338" s="136">
        <f>Z338*K338</f>
        <v>0</v>
      </c>
      <c r="AR338" s="14" t="s">
        <v>135</v>
      </c>
      <c r="AT338" s="14" t="s">
        <v>137</v>
      </c>
      <c r="AU338" s="14" t="s">
        <v>20</v>
      </c>
      <c r="AY338" s="14" t="s">
        <v>136</v>
      </c>
      <c r="BE338" s="137">
        <f>IF(U338="základní",N338,0)</f>
        <v>0</v>
      </c>
      <c r="BF338" s="137">
        <f>IF(U338="snížená",N338,0)</f>
        <v>0</v>
      </c>
      <c r="BG338" s="137">
        <f>IF(U338="zákl. přenesená",N338,0)</f>
        <v>0</v>
      </c>
      <c r="BH338" s="137">
        <f>IF(U338="sníž. přenesená",N338,0)</f>
        <v>0</v>
      </c>
      <c r="BI338" s="137">
        <f>IF(U338="nulová",N338,0)</f>
        <v>0</v>
      </c>
      <c r="BJ338" s="14" t="s">
        <v>20</v>
      </c>
      <c r="BK338" s="137">
        <f>ROUND(L338*K338,2)</f>
        <v>0</v>
      </c>
      <c r="BL338" s="14" t="s">
        <v>135</v>
      </c>
      <c r="BM338" s="14" t="s">
        <v>897</v>
      </c>
    </row>
    <row r="339" spans="2:65" s="9" customFormat="1" ht="31.5" customHeight="1" x14ac:dyDescent="0.3">
      <c r="B339" s="138"/>
      <c r="C339" s="139"/>
      <c r="D339" s="139"/>
      <c r="E339" s="140" t="s">
        <v>3</v>
      </c>
      <c r="F339" s="213" t="s">
        <v>898</v>
      </c>
      <c r="G339" s="214"/>
      <c r="H339" s="214"/>
      <c r="I339" s="214"/>
      <c r="J339" s="139"/>
      <c r="K339" s="141" t="s">
        <v>3</v>
      </c>
      <c r="L339" s="139"/>
      <c r="M339" s="139"/>
      <c r="N339" s="139"/>
      <c r="O339" s="139"/>
      <c r="P339" s="139"/>
      <c r="Q339" s="139"/>
      <c r="R339" s="142"/>
      <c r="T339" s="143"/>
      <c r="U339" s="139"/>
      <c r="V339" s="139"/>
      <c r="W339" s="139"/>
      <c r="X339" s="139"/>
      <c r="Y339" s="139"/>
      <c r="Z339" s="139"/>
      <c r="AA339" s="144"/>
      <c r="AT339" s="145" t="s">
        <v>143</v>
      </c>
      <c r="AU339" s="145" t="s">
        <v>20</v>
      </c>
      <c r="AV339" s="9" t="s">
        <v>20</v>
      </c>
      <c r="AW339" s="9" t="s">
        <v>32</v>
      </c>
      <c r="AX339" s="9" t="s">
        <v>74</v>
      </c>
      <c r="AY339" s="145" t="s">
        <v>136</v>
      </c>
    </row>
    <row r="340" spans="2:65" s="9" customFormat="1" ht="22.5" customHeight="1" x14ac:dyDescent="0.3">
      <c r="B340" s="138"/>
      <c r="C340" s="139"/>
      <c r="D340" s="139"/>
      <c r="E340" s="140" t="s">
        <v>3</v>
      </c>
      <c r="F340" s="215" t="s">
        <v>153</v>
      </c>
      <c r="G340" s="214"/>
      <c r="H340" s="214"/>
      <c r="I340" s="214"/>
      <c r="J340" s="139"/>
      <c r="K340" s="141" t="s">
        <v>3</v>
      </c>
      <c r="L340" s="139"/>
      <c r="M340" s="139"/>
      <c r="N340" s="139"/>
      <c r="O340" s="139"/>
      <c r="P340" s="139"/>
      <c r="Q340" s="139"/>
      <c r="R340" s="142"/>
      <c r="T340" s="143"/>
      <c r="U340" s="139"/>
      <c r="V340" s="139"/>
      <c r="W340" s="139"/>
      <c r="X340" s="139"/>
      <c r="Y340" s="139"/>
      <c r="Z340" s="139"/>
      <c r="AA340" s="144"/>
      <c r="AT340" s="145" t="s">
        <v>143</v>
      </c>
      <c r="AU340" s="145" t="s">
        <v>20</v>
      </c>
      <c r="AV340" s="9" t="s">
        <v>20</v>
      </c>
      <c r="AW340" s="9" t="s">
        <v>32</v>
      </c>
      <c r="AX340" s="9" t="s">
        <v>74</v>
      </c>
      <c r="AY340" s="145" t="s">
        <v>136</v>
      </c>
    </row>
    <row r="341" spans="2:65" s="9" customFormat="1" ht="22.5" customHeight="1" x14ac:dyDescent="0.3">
      <c r="B341" s="138"/>
      <c r="C341" s="139"/>
      <c r="D341" s="139"/>
      <c r="E341" s="140" t="s">
        <v>3</v>
      </c>
      <c r="F341" s="215" t="s">
        <v>706</v>
      </c>
      <c r="G341" s="214"/>
      <c r="H341" s="214"/>
      <c r="I341" s="214"/>
      <c r="J341" s="139"/>
      <c r="K341" s="141" t="s">
        <v>3</v>
      </c>
      <c r="L341" s="139"/>
      <c r="M341" s="139"/>
      <c r="N341" s="139"/>
      <c r="O341" s="139"/>
      <c r="P341" s="139"/>
      <c r="Q341" s="139"/>
      <c r="R341" s="142"/>
      <c r="T341" s="143"/>
      <c r="U341" s="139"/>
      <c r="V341" s="139"/>
      <c r="W341" s="139"/>
      <c r="X341" s="139"/>
      <c r="Y341" s="139"/>
      <c r="Z341" s="139"/>
      <c r="AA341" s="144"/>
      <c r="AT341" s="145" t="s">
        <v>143</v>
      </c>
      <c r="AU341" s="145" t="s">
        <v>20</v>
      </c>
      <c r="AV341" s="9" t="s">
        <v>20</v>
      </c>
      <c r="AW341" s="9" t="s">
        <v>32</v>
      </c>
      <c r="AX341" s="9" t="s">
        <v>74</v>
      </c>
      <c r="AY341" s="145" t="s">
        <v>136</v>
      </c>
    </row>
    <row r="342" spans="2:65" s="9" customFormat="1" ht="22.5" customHeight="1" x14ac:dyDescent="0.3">
      <c r="B342" s="138"/>
      <c r="C342" s="139"/>
      <c r="D342" s="139"/>
      <c r="E342" s="140" t="s">
        <v>3</v>
      </c>
      <c r="F342" s="215" t="s">
        <v>882</v>
      </c>
      <c r="G342" s="214"/>
      <c r="H342" s="214"/>
      <c r="I342" s="214"/>
      <c r="J342" s="139"/>
      <c r="K342" s="141" t="s">
        <v>3</v>
      </c>
      <c r="L342" s="139"/>
      <c r="M342" s="139"/>
      <c r="N342" s="139"/>
      <c r="O342" s="139"/>
      <c r="P342" s="139"/>
      <c r="Q342" s="139"/>
      <c r="R342" s="142"/>
      <c r="T342" s="143"/>
      <c r="U342" s="139"/>
      <c r="V342" s="139"/>
      <c r="W342" s="139"/>
      <c r="X342" s="139"/>
      <c r="Y342" s="139"/>
      <c r="Z342" s="139"/>
      <c r="AA342" s="144"/>
      <c r="AT342" s="145" t="s">
        <v>143</v>
      </c>
      <c r="AU342" s="145" t="s">
        <v>20</v>
      </c>
      <c r="AV342" s="9" t="s">
        <v>20</v>
      </c>
      <c r="AW342" s="9" t="s">
        <v>32</v>
      </c>
      <c r="AX342" s="9" t="s">
        <v>74</v>
      </c>
      <c r="AY342" s="145" t="s">
        <v>136</v>
      </c>
    </row>
    <row r="343" spans="2:65" s="9" customFormat="1" ht="22.5" customHeight="1" x14ac:dyDescent="0.3">
      <c r="B343" s="138"/>
      <c r="C343" s="139"/>
      <c r="D343" s="139"/>
      <c r="E343" s="140" t="s">
        <v>3</v>
      </c>
      <c r="F343" s="215" t="s">
        <v>736</v>
      </c>
      <c r="G343" s="214"/>
      <c r="H343" s="214"/>
      <c r="I343" s="214"/>
      <c r="J343" s="139"/>
      <c r="K343" s="141" t="s">
        <v>3</v>
      </c>
      <c r="L343" s="139"/>
      <c r="M343" s="139"/>
      <c r="N343" s="139"/>
      <c r="O343" s="139"/>
      <c r="P343" s="139"/>
      <c r="Q343" s="139"/>
      <c r="R343" s="142"/>
      <c r="T343" s="143"/>
      <c r="U343" s="139"/>
      <c r="V343" s="139"/>
      <c r="W343" s="139"/>
      <c r="X343" s="139"/>
      <c r="Y343" s="139"/>
      <c r="Z343" s="139"/>
      <c r="AA343" s="144"/>
      <c r="AT343" s="145" t="s">
        <v>143</v>
      </c>
      <c r="AU343" s="145" t="s">
        <v>20</v>
      </c>
      <c r="AV343" s="9" t="s">
        <v>20</v>
      </c>
      <c r="AW343" s="9" t="s">
        <v>32</v>
      </c>
      <c r="AX343" s="9" t="s">
        <v>74</v>
      </c>
      <c r="AY343" s="145" t="s">
        <v>136</v>
      </c>
    </row>
    <row r="344" spans="2:65" s="10" customFormat="1" ht="22.5" customHeight="1" x14ac:dyDescent="0.3">
      <c r="B344" s="146"/>
      <c r="C344" s="147"/>
      <c r="D344" s="147"/>
      <c r="E344" s="148" t="s">
        <v>530</v>
      </c>
      <c r="F344" s="208" t="s">
        <v>899</v>
      </c>
      <c r="G344" s="209"/>
      <c r="H344" s="209"/>
      <c r="I344" s="209"/>
      <c r="J344" s="147"/>
      <c r="K344" s="149">
        <v>30</v>
      </c>
      <c r="L344" s="147"/>
      <c r="M344" s="147"/>
      <c r="N344" s="147"/>
      <c r="O344" s="147"/>
      <c r="P344" s="147"/>
      <c r="Q344" s="147"/>
      <c r="R344" s="150"/>
      <c r="T344" s="151"/>
      <c r="U344" s="147"/>
      <c r="V344" s="147"/>
      <c r="W344" s="147"/>
      <c r="X344" s="147"/>
      <c r="Y344" s="147"/>
      <c r="Z344" s="147"/>
      <c r="AA344" s="152"/>
      <c r="AT344" s="153" t="s">
        <v>143</v>
      </c>
      <c r="AU344" s="153" t="s">
        <v>20</v>
      </c>
      <c r="AV344" s="10" t="s">
        <v>105</v>
      </c>
      <c r="AW344" s="10" t="s">
        <v>32</v>
      </c>
      <c r="AX344" s="10" t="s">
        <v>74</v>
      </c>
      <c r="AY344" s="153" t="s">
        <v>136</v>
      </c>
    </row>
    <row r="345" spans="2:65" s="10" customFormat="1" ht="22.5" customHeight="1" x14ac:dyDescent="0.3">
      <c r="B345" s="146"/>
      <c r="C345" s="147"/>
      <c r="D345" s="147"/>
      <c r="E345" s="148" t="s">
        <v>532</v>
      </c>
      <c r="F345" s="208" t="s">
        <v>900</v>
      </c>
      <c r="G345" s="209"/>
      <c r="H345" s="209"/>
      <c r="I345" s="209"/>
      <c r="J345" s="147"/>
      <c r="K345" s="149">
        <v>30</v>
      </c>
      <c r="L345" s="147"/>
      <c r="M345" s="147"/>
      <c r="N345" s="147"/>
      <c r="O345" s="147"/>
      <c r="P345" s="147"/>
      <c r="Q345" s="147"/>
      <c r="R345" s="150"/>
      <c r="T345" s="151"/>
      <c r="U345" s="147"/>
      <c r="V345" s="147"/>
      <c r="W345" s="147"/>
      <c r="X345" s="147"/>
      <c r="Y345" s="147"/>
      <c r="Z345" s="147"/>
      <c r="AA345" s="152"/>
      <c r="AT345" s="153" t="s">
        <v>143</v>
      </c>
      <c r="AU345" s="153" t="s">
        <v>20</v>
      </c>
      <c r="AV345" s="10" t="s">
        <v>105</v>
      </c>
      <c r="AW345" s="10" t="s">
        <v>32</v>
      </c>
      <c r="AX345" s="10" t="s">
        <v>20</v>
      </c>
      <c r="AY345" s="153" t="s">
        <v>136</v>
      </c>
    </row>
    <row r="346" spans="2:65" s="1" customFormat="1" ht="31.5" customHeight="1" x14ac:dyDescent="0.3">
      <c r="B346" s="128"/>
      <c r="C346" s="129" t="s">
        <v>303</v>
      </c>
      <c r="D346" s="129" t="s">
        <v>137</v>
      </c>
      <c r="E346" s="130" t="s">
        <v>901</v>
      </c>
      <c r="F346" s="210" t="s">
        <v>902</v>
      </c>
      <c r="G346" s="211"/>
      <c r="H346" s="211"/>
      <c r="I346" s="211"/>
      <c r="J346" s="131" t="s">
        <v>197</v>
      </c>
      <c r="K346" s="132">
        <v>478</v>
      </c>
      <c r="L346" s="212">
        <v>0</v>
      </c>
      <c r="M346" s="211"/>
      <c r="N346" s="212">
        <f>ROUND(L346*K346,2)</f>
        <v>0</v>
      </c>
      <c r="O346" s="211"/>
      <c r="P346" s="211"/>
      <c r="Q346" s="211"/>
      <c r="R346" s="133"/>
      <c r="T346" s="134" t="s">
        <v>3</v>
      </c>
      <c r="U346" s="37" t="s">
        <v>39</v>
      </c>
      <c r="V346" s="135">
        <v>0</v>
      </c>
      <c r="W346" s="135">
        <f>V346*K346</f>
        <v>0</v>
      </c>
      <c r="X346" s="135">
        <v>0</v>
      </c>
      <c r="Y346" s="135">
        <f>X346*K346</f>
        <v>0</v>
      </c>
      <c r="Z346" s="135">
        <v>0</v>
      </c>
      <c r="AA346" s="136">
        <f>Z346*K346</f>
        <v>0</v>
      </c>
      <c r="AR346" s="14" t="s">
        <v>135</v>
      </c>
      <c r="AT346" s="14" t="s">
        <v>137</v>
      </c>
      <c r="AU346" s="14" t="s">
        <v>20</v>
      </c>
      <c r="AY346" s="14" t="s">
        <v>136</v>
      </c>
      <c r="BE346" s="137">
        <f>IF(U346="základní",N346,0)</f>
        <v>0</v>
      </c>
      <c r="BF346" s="137">
        <f>IF(U346="snížená",N346,0)</f>
        <v>0</v>
      </c>
      <c r="BG346" s="137">
        <f>IF(U346="zákl. přenesená",N346,0)</f>
        <v>0</v>
      </c>
      <c r="BH346" s="137">
        <f>IF(U346="sníž. přenesená",N346,0)</f>
        <v>0</v>
      </c>
      <c r="BI346" s="137">
        <f>IF(U346="nulová",N346,0)</f>
        <v>0</v>
      </c>
      <c r="BJ346" s="14" t="s">
        <v>20</v>
      </c>
      <c r="BK346" s="137">
        <f>ROUND(L346*K346,2)</f>
        <v>0</v>
      </c>
      <c r="BL346" s="14" t="s">
        <v>135</v>
      </c>
      <c r="BM346" s="14" t="s">
        <v>903</v>
      </c>
    </row>
    <row r="347" spans="2:65" s="9" customFormat="1" ht="22.5" customHeight="1" x14ac:dyDescent="0.3">
      <c r="B347" s="138"/>
      <c r="C347" s="139"/>
      <c r="D347" s="139"/>
      <c r="E347" s="140" t="s">
        <v>3</v>
      </c>
      <c r="F347" s="213" t="s">
        <v>904</v>
      </c>
      <c r="G347" s="214"/>
      <c r="H347" s="214"/>
      <c r="I347" s="214"/>
      <c r="J347" s="139"/>
      <c r="K347" s="141" t="s">
        <v>3</v>
      </c>
      <c r="L347" s="139"/>
      <c r="M347" s="139"/>
      <c r="N347" s="139"/>
      <c r="O347" s="139"/>
      <c r="P347" s="139"/>
      <c r="Q347" s="139"/>
      <c r="R347" s="142"/>
      <c r="T347" s="143"/>
      <c r="U347" s="139"/>
      <c r="V347" s="139"/>
      <c r="W347" s="139"/>
      <c r="X347" s="139"/>
      <c r="Y347" s="139"/>
      <c r="Z347" s="139"/>
      <c r="AA347" s="144"/>
      <c r="AT347" s="145" t="s">
        <v>143</v>
      </c>
      <c r="AU347" s="145" t="s">
        <v>20</v>
      </c>
      <c r="AV347" s="9" t="s">
        <v>20</v>
      </c>
      <c r="AW347" s="9" t="s">
        <v>32</v>
      </c>
      <c r="AX347" s="9" t="s">
        <v>74</v>
      </c>
      <c r="AY347" s="145" t="s">
        <v>136</v>
      </c>
    </row>
    <row r="348" spans="2:65" s="9" customFormat="1" ht="22.5" customHeight="1" x14ac:dyDescent="0.3">
      <c r="B348" s="138"/>
      <c r="C348" s="139"/>
      <c r="D348" s="139"/>
      <c r="E348" s="140" t="s">
        <v>3</v>
      </c>
      <c r="F348" s="215" t="s">
        <v>153</v>
      </c>
      <c r="G348" s="214"/>
      <c r="H348" s="214"/>
      <c r="I348" s="214"/>
      <c r="J348" s="139"/>
      <c r="K348" s="141" t="s">
        <v>3</v>
      </c>
      <c r="L348" s="139"/>
      <c r="M348" s="139"/>
      <c r="N348" s="139"/>
      <c r="O348" s="139"/>
      <c r="P348" s="139"/>
      <c r="Q348" s="139"/>
      <c r="R348" s="142"/>
      <c r="T348" s="143"/>
      <c r="U348" s="139"/>
      <c r="V348" s="139"/>
      <c r="W348" s="139"/>
      <c r="X348" s="139"/>
      <c r="Y348" s="139"/>
      <c r="Z348" s="139"/>
      <c r="AA348" s="144"/>
      <c r="AT348" s="145" t="s">
        <v>143</v>
      </c>
      <c r="AU348" s="145" t="s">
        <v>20</v>
      </c>
      <c r="AV348" s="9" t="s">
        <v>20</v>
      </c>
      <c r="AW348" s="9" t="s">
        <v>32</v>
      </c>
      <c r="AX348" s="9" t="s">
        <v>74</v>
      </c>
      <c r="AY348" s="145" t="s">
        <v>136</v>
      </c>
    </row>
    <row r="349" spans="2:65" s="9" customFormat="1" ht="22.5" customHeight="1" x14ac:dyDescent="0.3">
      <c r="B349" s="138"/>
      <c r="C349" s="139"/>
      <c r="D349" s="139"/>
      <c r="E349" s="140" t="s">
        <v>3</v>
      </c>
      <c r="F349" s="215" t="s">
        <v>706</v>
      </c>
      <c r="G349" s="214"/>
      <c r="H349" s="214"/>
      <c r="I349" s="214"/>
      <c r="J349" s="139"/>
      <c r="K349" s="141" t="s">
        <v>3</v>
      </c>
      <c r="L349" s="139"/>
      <c r="M349" s="139"/>
      <c r="N349" s="139"/>
      <c r="O349" s="139"/>
      <c r="P349" s="139"/>
      <c r="Q349" s="139"/>
      <c r="R349" s="142"/>
      <c r="T349" s="143"/>
      <c r="U349" s="139"/>
      <c r="V349" s="139"/>
      <c r="W349" s="139"/>
      <c r="X349" s="139"/>
      <c r="Y349" s="139"/>
      <c r="Z349" s="139"/>
      <c r="AA349" s="144"/>
      <c r="AT349" s="145" t="s">
        <v>143</v>
      </c>
      <c r="AU349" s="145" t="s">
        <v>20</v>
      </c>
      <c r="AV349" s="9" t="s">
        <v>20</v>
      </c>
      <c r="AW349" s="9" t="s">
        <v>32</v>
      </c>
      <c r="AX349" s="9" t="s">
        <v>74</v>
      </c>
      <c r="AY349" s="145" t="s">
        <v>136</v>
      </c>
    </row>
    <row r="350" spans="2:65" s="9" customFormat="1" ht="31.5" customHeight="1" x14ac:dyDescent="0.3">
      <c r="B350" s="138"/>
      <c r="C350" s="139"/>
      <c r="D350" s="139"/>
      <c r="E350" s="140" t="s">
        <v>3</v>
      </c>
      <c r="F350" s="215" t="s">
        <v>905</v>
      </c>
      <c r="G350" s="214"/>
      <c r="H350" s="214"/>
      <c r="I350" s="214"/>
      <c r="J350" s="139"/>
      <c r="K350" s="141" t="s">
        <v>3</v>
      </c>
      <c r="L350" s="139"/>
      <c r="M350" s="139"/>
      <c r="N350" s="139"/>
      <c r="O350" s="139"/>
      <c r="P350" s="139"/>
      <c r="Q350" s="139"/>
      <c r="R350" s="142"/>
      <c r="T350" s="143"/>
      <c r="U350" s="139"/>
      <c r="V350" s="139"/>
      <c r="W350" s="139"/>
      <c r="X350" s="139"/>
      <c r="Y350" s="139"/>
      <c r="Z350" s="139"/>
      <c r="AA350" s="144"/>
      <c r="AT350" s="145" t="s">
        <v>143</v>
      </c>
      <c r="AU350" s="145" t="s">
        <v>20</v>
      </c>
      <c r="AV350" s="9" t="s">
        <v>20</v>
      </c>
      <c r="AW350" s="9" t="s">
        <v>32</v>
      </c>
      <c r="AX350" s="9" t="s">
        <v>74</v>
      </c>
      <c r="AY350" s="145" t="s">
        <v>136</v>
      </c>
    </row>
    <row r="351" spans="2:65" s="10" customFormat="1" ht="22.5" customHeight="1" x14ac:dyDescent="0.3">
      <c r="B351" s="146"/>
      <c r="C351" s="147"/>
      <c r="D351" s="147"/>
      <c r="E351" s="148" t="s">
        <v>538</v>
      </c>
      <c r="F351" s="208" t="s">
        <v>906</v>
      </c>
      <c r="G351" s="209"/>
      <c r="H351" s="209"/>
      <c r="I351" s="209"/>
      <c r="J351" s="147"/>
      <c r="K351" s="149">
        <v>478</v>
      </c>
      <c r="L351" s="147"/>
      <c r="M351" s="147"/>
      <c r="N351" s="147"/>
      <c r="O351" s="147"/>
      <c r="P351" s="147"/>
      <c r="Q351" s="147"/>
      <c r="R351" s="150"/>
      <c r="T351" s="151"/>
      <c r="U351" s="147"/>
      <c r="V351" s="147"/>
      <c r="W351" s="147"/>
      <c r="X351" s="147"/>
      <c r="Y351" s="147"/>
      <c r="Z351" s="147"/>
      <c r="AA351" s="152"/>
      <c r="AT351" s="153" t="s">
        <v>143</v>
      </c>
      <c r="AU351" s="153" t="s">
        <v>20</v>
      </c>
      <c r="AV351" s="10" t="s">
        <v>105</v>
      </c>
      <c r="AW351" s="10" t="s">
        <v>32</v>
      </c>
      <c r="AX351" s="10" t="s">
        <v>74</v>
      </c>
      <c r="AY351" s="153" t="s">
        <v>136</v>
      </c>
    </row>
    <row r="352" spans="2:65" s="10" customFormat="1" ht="22.5" customHeight="1" x14ac:dyDescent="0.3">
      <c r="B352" s="146"/>
      <c r="C352" s="147"/>
      <c r="D352" s="147"/>
      <c r="E352" s="148" t="s">
        <v>540</v>
      </c>
      <c r="F352" s="208" t="s">
        <v>907</v>
      </c>
      <c r="G352" s="209"/>
      <c r="H352" s="209"/>
      <c r="I352" s="209"/>
      <c r="J352" s="147"/>
      <c r="K352" s="149">
        <v>478</v>
      </c>
      <c r="L352" s="147"/>
      <c r="M352" s="147"/>
      <c r="N352" s="147"/>
      <c r="O352" s="147"/>
      <c r="P352" s="147"/>
      <c r="Q352" s="147"/>
      <c r="R352" s="150"/>
      <c r="T352" s="151"/>
      <c r="U352" s="147"/>
      <c r="V352" s="147"/>
      <c r="W352" s="147"/>
      <c r="X352" s="147"/>
      <c r="Y352" s="147"/>
      <c r="Z352" s="147"/>
      <c r="AA352" s="152"/>
      <c r="AT352" s="153" t="s">
        <v>143</v>
      </c>
      <c r="AU352" s="153" t="s">
        <v>20</v>
      </c>
      <c r="AV352" s="10" t="s">
        <v>105</v>
      </c>
      <c r="AW352" s="10" t="s">
        <v>32</v>
      </c>
      <c r="AX352" s="10" t="s">
        <v>20</v>
      </c>
      <c r="AY352" s="153" t="s">
        <v>136</v>
      </c>
    </row>
    <row r="353" spans="2:65" s="8" customFormat="1" ht="37.35" customHeight="1" x14ac:dyDescent="0.35">
      <c r="B353" s="118"/>
      <c r="C353" s="119"/>
      <c r="D353" s="120" t="s">
        <v>119</v>
      </c>
      <c r="E353" s="120"/>
      <c r="F353" s="120"/>
      <c r="G353" s="120"/>
      <c r="H353" s="120"/>
      <c r="I353" s="120"/>
      <c r="J353" s="120"/>
      <c r="K353" s="120"/>
      <c r="L353" s="120"/>
      <c r="M353" s="120"/>
      <c r="N353" s="205">
        <f>BK353</f>
        <v>0</v>
      </c>
      <c r="O353" s="206"/>
      <c r="P353" s="206"/>
      <c r="Q353" s="206"/>
      <c r="R353" s="121"/>
      <c r="T353" s="122"/>
      <c r="U353" s="119"/>
      <c r="V353" s="119"/>
      <c r="W353" s="123">
        <f>SUM(W354:W360)</f>
        <v>0</v>
      </c>
      <c r="X353" s="119"/>
      <c r="Y353" s="123">
        <f>SUM(Y354:Y360)</f>
        <v>0</v>
      </c>
      <c r="Z353" s="119"/>
      <c r="AA353" s="124">
        <f>SUM(AA354:AA360)</f>
        <v>0</v>
      </c>
      <c r="AR353" s="125" t="s">
        <v>135</v>
      </c>
      <c r="AT353" s="126" t="s">
        <v>73</v>
      </c>
      <c r="AU353" s="126" t="s">
        <v>74</v>
      </c>
      <c r="AY353" s="125" t="s">
        <v>136</v>
      </c>
      <c r="BK353" s="127">
        <f>SUM(BK354:BK360)</f>
        <v>0</v>
      </c>
    </row>
    <row r="354" spans="2:65" s="1" customFormat="1" ht="31.5" customHeight="1" x14ac:dyDescent="0.3">
      <c r="B354" s="128"/>
      <c r="C354" s="129" t="s">
        <v>552</v>
      </c>
      <c r="D354" s="129" t="s">
        <v>137</v>
      </c>
      <c r="E354" s="130" t="s">
        <v>313</v>
      </c>
      <c r="F354" s="210" t="s">
        <v>314</v>
      </c>
      <c r="G354" s="211"/>
      <c r="H354" s="211"/>
      <c r="I354" s="211"/>
      <c r="J354" s="131" t="s">
        <v>315</v>
      </c>
      <c r="K354" s="132">
        <v>88.409000000000006</v>
      </c>
      <c r="L354" s="212">
        <v>0</v>
      </c>
      <c r="M354" s="211"/>
      <c r="N354" s="212">
        <f>ROUND(L354*K354,2)</f>
        <v>0</v>
      </c>
      <c r="O354" s="211"/>
      <c r="P354" s="211"/>
      <c r="Q354" s="211"/>
      <c r="R354" s="133"/>
      <c r="T354" s="134" t="s">
        <v>3</v>
      </c>
      <c r="U354" s="37" t="s">
        <v>39</v>
      </c>
      <c r="V354" s="135">
        <v>0</v>
      </c>
      <c r="W354" s="135">
        <f>V354*K354</f>
        <v>0</v>
      </c>
      <c r="X354" s="135">
        <v>0</v>
      </c>
      <c r="Y354" s="135">
        <f>X354*K354</f>
        <v>0</v>
      </c>
      <c r="Z354" s="135">
        <v>0</v>
      </c>
      <c r="AA354" s="136">
        <f>Z354*K354</f>
        <v>0</v>
      </c>
      <c r="AR354" s="14" t="s">
        <v>135</v>
      </c>
      <c r="AT354" s="14" t="s">
        <v>137</v>
      </c>
      <c r="AU354" s="14" t="s">
        <v>20</v>
      </c>
      <c r="AY354" s="14" t="s">
        <v>136</v>
      </c>
      <c r="BE354" s="137">
        <f>IF(U354="základní",N354,0)</f>
        <v>0</v>
      </c>
      <c r="BF354" s="137">
        <f>IF(U354="snížená",N354,0)</f>
        <v>0</v>
      </c>
      <c r="BG354" s="137">
        <f>IF(U354="zákl. přenesená",N354,0)</f>
        <v>0</v>
      </c>
      <c r="BH354" s="137">
        <f>IF(U354="sníž. přenesená",N354,0)</f>
        <v>0</v>
      </c>
      <c r="BI354" s="137">
        <f>IF(U354="nulová",N354,0)</f>
        <v>0</v>
      </c>
      <c r="BJ354" s="14" t="s">
        <v>20</v>
      </c>
      <c r="BK354" s="137">
        <f>ROUND(L354*K354,2)</f>
        <v>0</v>
      </c>
      <c r="BL354" s="14" t="s">
        <v>135</v>
      </c>
      <c r="BM354" s="14" t="s">
        <v>908</v>
      </c>
    </row>
    <row r="355" spans="2:65" s="9" customFormat="1" ht="22.5" customHeight="1" x14ac:dyDescent="0.3">
      <c r="B355" s="138"/>
      <c r="C355" s="139"/>
      <c r="D355" s="139"/>
      <c r="E355" s="140" t="s">
        <v>3</v>
      </c>
      <c r="F355" s="213" t="s">
        <v>676</v>
      </c>
      <c r="G355" s="214"/>
      <c r="H355" s="214"/>
      <c r="I355" s="214"/>
      <c r="J355" s="139"/>
      <c r="K355" s="141" t="s">
        <v>3</v>
      </c>
      <c r="L355" s="139"/>
      <c r="M355" s="139"/>
      <c r="N355" s="139"/>
      <c r="O355" s="139"/>
      <c r="P355" s="139"/>
      <c r="Q355" s="139"/>
      <c r="R355" s="142"/>
      <c r="T355" s="143"/>
      <c r="U355" s="139"/>
      <c r="V355" s="139"/>
      <c r="W355" s="139"/>
      <c r="X355" s="139"/>
      <c r="Y355" s="139"/>
      <c r="Z355" s="139"/>
      <c r="AA355" s="144"/>
      <c r="AT355" s="145" t="s">
        <v>143</v>
      </c>
      <c r="AU355" s="145" t="s">
        <v>20</v>
      </c>
      <c r="AV355" s="9" t="s">
        <v>20</v>
      </c>
      <c r="AW355" s="9" t="s">
        <v>32</v>
      </c>
      <c r="AX355" s="9" t="s">
        <v>74</v>
      </c>
      <c r="AY355" s="145" t="s">
        <v>136</v>
      </c>
    </row>
    <row r="356" spans="2:65" s="9" customFormat="1" ht="22.5" customHeight="1" x14ac:dyDescent="0.3">
      <c r="B356" s="138"/>
      <c r="C356" s="139"/>
      <c r="D356" s="139"/>
      <c r="E356" s="140" t="s">
        <v>3</v>
      </c>
      <c r="F356" s="215" t="s">
        <v>909</v>
      </c>
      <c r="G356" s="214"/>
      <c r="H356" s="214"/>
      <c r="I356" s="214"/>
      <c r="J356" s="139"/>
      <c r="K356" s="141" t="s">
        <v>3</v>
      </c>
      <c r="L356" s="139"/>
      <c r="M356" s="139"/>
      <c r="N356" s="139"/>
      <c r="O356" s="139"/>
      <c r="P356" s="139"/>
      <c r="Q356" s="139"/>
      <c r="R356" s="142"/>
      <c r="T356" s="143"/>
      <c r="U356" s="139"/>
      <c r="V356" s="139"/>
      <c r="W356" s="139"/>
      <c r="X356" s="139"/>
      <c r="Y356" s="139"/>
      <c r="Z356" s="139"/>
      <c r="AA356" s="144"/>
      <c r="AT356" s="145" t="s">
        <v>143</v>
      </c>
      <c r="AU356" s="145" t="s">
        <v>20</v>
      </c>
      <c r="AV356" s="9" t="s">
        <v>20</v>
      </c>
      <c r="AW356" s="9" t="s">
        <v>32</v>
      </c>
      <c r="AX356" s="9" t="s">
        <v>74</v>
      </c>
      <c r="AY356" s="145" t="s">
        <v>136</v>
      </c>
    </row>
    <row r="357" spans="2:65" s="10" customFormat="1" ht="22.5" customHeight="1" x14ac:dyDescent="0.3">
      <c r="B357" s="146"/>
      <c r="C357" s="147"/>
      <c r="D357" s="147"/>
      <c r="E357" s="148" t="s">
        <v>559</v>
      </c>
      <c r="F357" s="208" t="s">
        <v>910</v>
      </c>
      <c r="G357" s="209"/>
      <c r="H357" s="209"/>
      <c r="I357" s="209"/>
      <c r="J357" s="147"/>
      <c r="K357" s="149">
        <v>21.161000000000001</v>
      </c>
      <c r="L357" s="147"/>
      <c r="M357" s="147"/>
      <c r="N357" s="147"/>
      <c r="O357" s="147"/>
      <c r="P357" s="147"/>
      <c r="Q357" s="147"/>
      <c r="R357" s="150"/>
      <c r="T357" s="151"/>
      <c r="U357" s="147"/>
      <c r="V357" s="147"/>
      <c r="W357" s="147"/>
      <c r="X357" s="147"/>
      <c r="Y357" s="147"/>
      <c r="Z357" s="147"/>
      <c r="AA357" s="152"/>
      <c r="AT357" s="153" t="s">
        <v>143</v>
      </c>
      <c r="AU357" s="153" t="s">
        <v>20</v>
      </c>
      <c r="AV357" s="10" t="s">
        <v>105</v>
      </c>
      <c r="AW357" s="10" t="s">
        <v>32</v>
      </c>
      <c r="AX357" s="10" t="s">
        <v>74</v>
      </c>
      <c r="AY357" s="153" t="s">
        <v>136</v>
      </c>
    </row>
    <row r="358" spans="2:65" s="9" customFormat="1" ht="22.5" customHeight="1" x14ac:dyDescent="0.3">
      <c r="B358" s="138"/>
      <c r="C358" s="139"/>
      <c r="D358" s="139"/>
      <c r="E358" s="140" t="s">
        <v>3</v>
      </c>
      <c r="F358" s="215" t="s">
        <v>911</v>
      </c>
      <c r="G358" s="214"/>
      <c r="H358" s="214"/>
      <c r="I358" s="214"/>
      <c r="J358" s="139"/>
      <c r="K358" s="141" t="s">
        <v>3</v>
      </c>
      <c r="L358" s="139"/>
      <c r="M358" s="139"/>
      <c r="N358" s="139"/>
      <c r="O358" s="139"/>
      <c r="P358" s="139"/>
      <c r="Q358" s="139"/>
      <c r="R358" s="142"/>
      <c r="T358" s="143"/>
      <c r="U358" s="139"/>
      <c r="V358" s="139"/>
      <c r="W358" s="139"/>
      <c r="X358" s="139"/>
      <c r="Y358" s="139"/>
      <c r="Z358" s="139"/>
      <c r="AA358" s="144"/>
      <c r="AT358" s="145" t="s">
        <v>143</v>
      </c>
      <c r="AU358" s="145" t="s">
        <v>20</v>
      </c>
      <c r="AV358" s="9" t="s">
        <v>20</v>
      </c>
      <c r="AW358" s="9" t="s">
        <v>32</v>
      </c>
      <c r="AX358" s="9" t="s">
        <v>74</v>
      </c>
      <c r="AY358" s="145" t="s">
        <v>136</v>
      </c>
    </row>
    <row r="359" spans="2:65" s="10" customFormat="1" ht="22.5" customHeight="1" x14ac:dyDescent="0.3">
      <c r="B359" s="146"/>
      <c r="C359" s="147"/>
      <c r="D359" s="147"/>
      <c r="E359" s="148" t="s">
        <v>561</v>
      </c>
      <c r="F359" s="208" t="s">
        <v>912</v>
      </c>
      <c r="G359" s="209"/>
      <c r="H359" s="209"/>
      <c r="I359" s="209"/>
      <c r="J359" s="147"/>
      <c r="K359" s="149">
        <v>67.248000000000005</v>
      </c>
      <c r="L359" s="147"/>
      <c r="M359" s="147"/>
      <c r="N359" s="147"/>
      <c r="O359" s="147"/>
      <c r="P359" s="147"/>
      <c r="Q359" s="147"/>
      <c r="R359" s="150"/>
      <c r="T359" s="151"/>
      <c r="U359" s="147"/>
      <c r="V359" s="147"/>
      <c r="W359" s="147"/>
      <c r="X359" s="147"/>
      <c r="Y359" s="147"/>
      <c r="Z359" s="147"/>
      <c r="AA359" s="152"/>
      <c r="AT359" s="153" t="s">
        <v>143</v>
      </c>
      <c r="AU359" s="153" t="s">
        <v>20</v>
      </c>
      <c r="AV359" s="10" t="s">
        <v>105</v>
      </c>
      <c r="AW359" s="10" t="s">
        <v>32</v>
      </c>
      <c r="AX359" s="10" t="s">
        <v>74</v>
      </c>
      <c r="AY359" s="153" t="s">
        <v>136</v>
      </c>
    </row>
    <row r="360" spans="2:65" s="10" customFormat="1" ht="22.5" customHeight="1" x14ac:dyDescent="0.3">
      <c r="B360" s="146"/>
      <c r="C360" s="147"/>
      <c r="D360" s="147"/>
      <c r="E360" s="148" t="s">
        <v>913</v>
      </c>
      <c r="F360" s="208" t="s">
        <v>914</v>
      </c>
      <c r="G360" s="209"/>
      <c r="H360" s="209"/>
      <c r="I360" s="209"/>
      <c r="J360" s="147"/>
      <c r="K360" s="149">
        <v>88.409000000000006</v>
      </c>
      <c r="L360" s="147"/>
      <c r="M360" s="147"/>
      <c r="N360" s="147"/>
      <c r="O360" s="147"/>
      <c r="P360" s="147"/>
      <c r="Q360" s="147"/>
      <c r="R360" s="150"/>
      <c r="T360" s="154"/>
      <c r="U360" s="155"/>
      <c r="V360" s="155"/>
      <c r="W360" s="155"/>
      <c r="X360" s="155"/>
      <c r="Y360" s="155"/>
      <c r="Z360" s="155"/>
      <c r="AA360" s="156"/>
      <c r="AT360" s="153" t="s">
        <v>143</v>
      </c>
      <c r="AU360" s="153" t="s">
        <v>20</v>
      </c>
      <c r="AV360" s="10" t="s">
        <v>105</v>
      </c>
      <c r="AW360" s="10" t="s">
        <v>32</v>
      </c>
      <c r="AX360" s="10" t="s">
        <v>20</v>
      </c>
      <c r="AY360" s="153" t="s">
        <v>136</v>
      </c>
    </row>
    <row r="361" spans="2:65" s="1" customFormat="1" ht="6.9" customHeight="1" x14ac:dyDescent="0.3">
      <c r="B361" s="52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4"/>
    </row>
  </sheetData>
  <mergeCells count="34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7:I117"/>
    <mergeCell ref="L117:M117"/>
    <mergeCell ref="N117:Q117"/>
    <mergeCell ref="F118:I118"/>
    <mergeCell ref="F119:I119"/>
    <mergeCell ref="F120:I120"/>
    <mergeCell ref="F121:I121"/>
    <mergeCell ref="F122:I122"/>
    <mergeCell ref="F123:I123"/>
    <mergeCell ref="F124:I124"/>
    <mergeCell ref="F125:I125"/>
    <mergeCell ref="F126:I126"/>
    <mergeCell ref="F127:I127"/>
    <mergeCell ref="L127:M127"/>
    <mergeCell ref="N127:Q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F171:I171"/>
    <mergeCell ref="F172:I172"/>
    <mergeCell ref="F173:I173"/>
    <mergeCell ref="F175:I175"/>
    <mergeCell ref="L175:M175"/>
    <mergeCell ref="N175:Q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6:I186"/>
    <mergeCell ref="L186:M186"/>
    <mergeCell ref="N186:Q186"/>
    <mergeCell ref="F187:I187"/>
    <mergeCell ref="F188:I188"/>
    <mergeCell ref="F189:I189"/>
    <mergeCell ref="F190:I190"/>
    <mergeCell ref="F191:I191"/>
    <mergeCell ref="F192:I192"/>
    <mergeCell ref="L192:M192"/>
    <mergeCell ref="N192:Q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L226:M226"/>
    <mergeCell ref="N226:Q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L238:M238"/>
    <mergeCell ref="N238:Q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L256:M256"/>
    <mergeCell ref="N256:Q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L264:M264"/>
    <mergeCell ref="N264:Q264"/>
    <mergeCell ref="F265:I265"/>
    <mergeCell ref="F266:I266"/>
    <mergeCell ref="F267:I267"/>
    <mergeCell ref="F268:I268"/>
    <mergeCell ref="F269:I269"/>
    <mergeCell ref="F270:I270"/>
    <mergeCell ref="L270:M270"/>
    <mergeCell ref="N270:Q270"/>
    <mergeCell ref="F271:I271"/>
    <mergeCell ref="F272:I272"/>
    <mergeCell ref="F273:I273"/>
    <mergeCell ref="F274:I274"/>
    <mergeCell ref="F275:I275"/>
    <mergeCell ref="F276:I276"/>
    <mergeCell ref="L276:M276"/>
    <mergeCell ref="N276:Q276"/>
    <mergeCell ref="F277:I277"/>
    <mergeCell ref="F278:I278"/>
    <mergeCell ref="F279:I279"/>
    <mergeCell ref="F280:I280"/>
    <mergeCell ref="F281:I281"/>
    <mergeCell ref="F282:I282"/>
    <mergeCell ref="L282:M282"/>
    <mergeCell ref="N282:Q282"/>
    <mergeCell ref="F283:I283"/>
    <mergeCell ref="F284:I284"/>
    <mergeCell ref="F285:I285"/>
    <mergeCell ref="F286:I286"/>
    <mergeCell ref="F287:I287"/>
    <mergeCell ref="F288:I288"/>
    <mergeCell ref="L288:M288"/>
    <mergeCell ref="N288:Q288"/>
    <mergeCell ref="F289:I289"/>
    <mergeCell ref="F290:I290"/>
    <mergeCell ref="F291:I291"/>
    <mergeCell ref="F292:I292"/>
    <mergeCell ref="F293:I293"/>
    <mergeCell ref="F294:I294"/>
    <mergeCell ref="L294:M294"/>
    <mergeCell ref="N294:Q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L302:M302"/>
    <mergeCell ref="N302:Q302"/>
    <mergeCell ref="F303:I303"/>
    <mergeCell ref="F304:I304"/>
    <mergeCell ref="F305:I305"/>
    <mergeCell ref="F306:I306"/>
    <mergeCell ref="F307:I307"/>
    <mergeCell ref="F308:I308"/>
    <mergeCell ref="L308:M308"/>
    <mergeCell ref="N308:Q308"/>
    <mergeCell ref="F309:I309"/>
    <mergeCell ref="F310:I310"/>
    <mergeCell ref="F311:I311"/>
    <mergeCell ref="F312:I312"/>
    <mergeCell ref="F313:I313"/>
    <mergeCell ref="F315:I315"/>
    <mergeCell ref="L315:M315"/>
    <mergeCell ref="N315:Q315"/>
    <mergeCell ref="F316:I316"/>
    <mergeCell ref="F317:I317"/>
    <mergeCell ref="F318:I318"/>
    <mergeCell ref="F319:I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F328:I328"/>
    <mergeCell ref="F329:I329"/>
    <mergeCell ref="L329:M329"/>
    <mergeCell ref="N329:Q329"/>
    <mergeCell ref="F330:I330"/>
    <mergeCell ref="F331:I331"/>
    <mergeCell ref="F332:I332"/>
    <mergeCell ref="F333:I333"/>
    <mergeCell ref="F334:I334"/>
    <mergeCell ref="F335:I335"/>
    <mergeCell ref="F336:I336"/>
    <mergeCell ref="F338:I338"/>
    <mergeCell ref="L338:M338"/>
    <mergeCell ref="N338:Q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L346:M346"/>
    <mergeCell ref="N346:Q346"/>
    <mergeCell ref="H1:K1"/>
    <mergeCell ref="S2:AC2"/>
    <mergeCell ref="F355:I355"/>
    <mergeCell ref="F356:I356"/>
    <mergeCell ref="F357:I357"/>
    <mergeCell ref="F358:I358"/>
    <mergeCell ref="F359:I359"/>
    <mergeCell ref="F360:I360"/>
    <mergeCell ref="N115:Q115"/>
    <mergeCell ref="N116:Q116"/>
    <mergeCell ref="N174:Q174"/>
    <mergeCell ref="N185:Q185"/>
    <mergeCell ref="N314:Q314"/>
    <mergeCell ref="N337:Q337"/>
    <mergeCell ref="N353:Q353"/>
    <mergeCell ref="F347:I347"/>
    <mergeCell ref="F348:I348"/>
    <mergeCell ref="F349:I349"/>
    <mergeCell ref="F350:I350"/>
    <mergeCell ref="F351:I351"/>
    <mergeCell ref="F352:I352"/>
    <mergeCell ref="F354:I354"/>
    <mergeCell ref="L354:M354"/>
    <mergeCell ref="N354:Q354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4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9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9"/>
      <c r="B1" s="166"/>
      <c r="C1" s="166"/>
      <c r="D1" s="167" t="s">
        <v>1</v>
      </c>
      <c r="E1" s="166"/>
      <c r="F1" s="168" t="s">
        <v>1017</v>
      </c>
      <c r="G1" s="168"/>
      <c r="H1" s="207" t="s">
        <v>1018</v>
      </c>
      <c r="I1" s="207"/>
      <c r="J1" s="207"/>
      <c r="K1" s="207"/>
      <c r="L1" s="168" t="s">
        <v>1019</v>
      </c>
      <c r="M1" s="166"/>
      <c r="N1" s="166"/>
      <c r="O1" s="167" t="s">
        <v>103</v>
      </c>
      <c r="P1" s="166"/>
      <c r="Q1" s="166"/>
      <c r="R1" s="166"/>
      <c r="S1" s="168" t="s">
        <v>1020</v>
      </c>
      <c r="T1" s="168"/>
      <c r="U1" s="169"/>
      <c r="V1" s="16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201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173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4" t="s">
        <v>92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106</v>
      </c>
    </row>
    <row r="4" spans="1:66" ht="36.9" customHeight="1" x14ac:dyDescent="0.3">
      <c r="B4" s="18"/>
      <c r="C4" s="191" t="s">
        <v>107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27" t="str">
        <f>'Rekapitulace stavby'!K6</f>
        <v>IMPORT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"/>
      <c r="R6" s="20"/>
    </row>
    <row r="7" spans="1:66" s="1" customFormat="1" ht="32.85" customHeight="1" x14ac:dyDescent="0.3">
      <c r="B7" s="28"/>
      <c r="C7" s="29"/>
      <c r="D7" s="24" t="s">
        <v>108</v>
      </c>
      <c r="E7" s="29"/>
      <c r="F7" s="203" t="s">
        <v>915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202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202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202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202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202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202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202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202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4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8" t="s">
        <v>110</v>
      </c>
      <c r="E27" s="29"/>
      <c r="F27" s="29"/>
      <c r="G27" s="29"/>
      <c r="H27" s="29"/>
      <c r="I27" s="29"/>
      <c r="J27" s="29"/>
      <c r="K27" s="29"/>
      <c r="L27" s="29"/>
      <c r="M27" s="197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111</v>
      </c>
      <c r="E28" s="29"/>
      <c r="F28" s="29"/>
      <c r="G28" s="29"/>
      <c r="H28" s="29"/>
      <c r="I28" s="29"/>
      <c r="J28" s="29"/>
      <c r="K28" s="29"/>
      <c r="L28" s="29"/>
      <c r="M28" s="197">
        <f>N93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9" t="s">
        <v>37</v>
      </c>
      <c r="E30" s="29"/>
      <c r="F30" s="29"/>
      <c r="G30" s="29"/>
      <c r="H30" s="29"/>
      <c r="I30" s="29"/>
      <c r="J30" s="29"/>
      <c r="K30" s="29"/>
      <c r="L30" s="29"/>
      <c r="M30" s="231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100" t="s">
        <v>40</v>
      </c>
      <c r="H32" s="229">
        <f>ROUND((SUM(BE93:BE94)+SUM(BE112:BE128)), 2)</f>
        <v>0</v>
      </c>
      <c r="I32" s="171"/>
      <c r="J32" s="171"/>
      <c r="K32" s="29"/>
      <c r="L32" s="29"/>
      <c r="M32" s="229">
        <f>ROUND(ROUND((SUM(BE93:BE94)+SUM(BE112:BE128)),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100" t="s">
        <v>40</v>
      </c>
      <c r="H33" s="229">
        <f>ROUND((SUM(BF93:BF94)+SUM(BF112:BF128)), 2)</f>
        <v>0</v>
      </c>
      <c r="I33" s="171"/>
      <c r="J33" s="171"/>
      <c r="K33" s="29"/>
      <c r="L33" s="29"/>
      <c r="M33" s="229">
        <f>ROUND(ROUND((SUM(BF93:BF94)+SUM(BF112:BF128)),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100" t="s">
        <v>40</v>
      </c>
      <c r="H34" s="229">
        <f>ROUND((SUM(BG93:BG94)+SUM(BG112:BG128)), 2)</f>
        <v>0</v>
      </c>
      <c r="I34" s="171"/>
      <c r="J34" s="171"/>
      <c r="K34" s="29"/>
      <c r="L34" s="29"/>
      <c r="M34" s="229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100" t="s">
        <v>40</v>
      </c>
      <c r="H35" s="229">
        <f>ROUND((SUM(BH93:BH94)+SUM(BH112:BH128)), 2)</f>
        <v>0</v>
      </c>
      <c r="I35" s="171"/>
      <c r="J35" s="171"/>
      <c r="K35" s="29"/>
      <c r="L35" s="29"/>
      <c r="M35" s="229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100" t="s">
        <v>40</v>
      </c>
      <c r="H36" s="229">
        <f>ROUND((SUM(BI93:BI94)+SUM(BI112:BI128)), 2)</f>
        <v>0</v>
      </c>
      <c r="I36" s="171"/>
      <c r="J36" s="171"/>
      <c r="K36" s="29"/>
      <c r="L36" s="29"/>
      <c r="M36" s="229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1" t="s">
        <v>45</v>
      </c>
      <c r="E38" s="68"/>
      <c r="F38" s="68"/>
      <c r="G38" s="102" t="s">
        <v>46</v>
      </c>
      <c r="H38" s="103" t="s">
        <v>47</v>
      </c>
      <c r="I38" s="68"/>
      <c r="J38" s="68"/>
      <c r="K38" s="68"/>
      <c r="L38" s="230">
        <f>SUM(M30:M36)</f>
        <v>0</v>
      </c>
      <c r="M38" s="184"/>
      <c r="N38" s="184"/>
      <c r="O38" s="184"/>
      <c r="P38" s="186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91" t="s">
        <v>112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27" t="str">
        <f>F6</f>
        <v>IMPORT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108</v>
      </c>
      <c r="D79" s="29"/>
      <c r="E79" s="29"/>
      <c r="F79" s="192" t="str">
        <f>F7</f>
        <v>SO 402 - Úpravy Telefonica O2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202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202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8" t="s">
        <v>113</v>
      </c>
      <c r="D86" s="226"/>
      <c r="E86" s="226"/>
      <c r="F86" s="226"/>
      <c r="G86" s="226"/>
      <c r="H86" s="96"/>
      <c r="I86" s="96"/>
      <c r="J86" s="96"/>
      <c r="K86" s="96"/>
      <c r="L86" s="96"/>
      <c r="M86" s="96"/>
      <c r="N86" s="228" t="s">
        <v>114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4" t="s">
        <v>115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N112</f>
        <v>0</v>
      </c>
      <c r="O88" s="171"/>
      <c r="P88" s="171"/>
      <c r="Q88" s="171"/>
      <c r="R88" s="30"/>
      <c r="AU88" s="14" t="s">
        <v>106</v>
      </c>
    </row>
    <row r="89" spans="2:47" s="6" customFormat="1" ht="24.9" customHeight="1" x14ac:dyDescent="0.3">
      <c r="B89" s="105"/>
      <c r="C89" s="106"/>
      <c r="D89" s="107" t="s">
        <v>916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23">
        <f>N113</f>
        <v>0</v>
      </c>
      <c r="O89" s="224"/>
      <c r="P89" s="224"/>
      <c r="Q89" s="224"/>
      <c r="R89" s="108"/>
    </row>
    <row r="90" spans="2:47" s="6" customFormat="1" ht="24.9" customHeight="1" x14ac:dyDescent="0.3">
      <c r="B90" s="105"/>
      <c r="C90" s="106"/>
      <c r="D90" s="107" t="s">
        <v>689</v>
      </c>
      <c r="E90" s="106"/>
      <c r="F90" s="106"/>
      <c r="G90" s="106"/>
      <c r="H90" s="106"/>
      <c r="I90" s="106"/>
      <c r="J90" s="106"/>
      <c r="K90" s="106"/>
      <c r="L90" s="106"/>
      <c r="M90" s="106"/>
      <c r="N90" s="223">
        <f>N119</f>
        <v>0</v>
      </c>
      <c r="O90" s="224"/>
      <c r="P90" s="224"/>
      <c r="Q90" s="224"/>
      <c r="R90" s="108"/>
    </row>
    <row r="91" spans="2:47" s="6" customFormat="1" ht="24.9" customHeight="1" x14ac:dyDescent="0.3">
      <c r="B91" s="105"/>
      <c r="C91" s="106"/>
      <c r="D91" s="107" t="s">
        <v>690</v>
      </c>
      <c r="E91" s="106"/>
      <c r="F91" s="106"/>
      <c r="G91" s="106"/>
      <c r="H91" s="106"/>
      <c r="I91" s="106"/>
      <c r="J91" s="106"/>
      <c r="K91" s="106"/>
      <c r="L91" s="106"/>
      <c r="M91" s="106"/>
      <c r="N91" s="223">
        <f>N128</f>
        <v>0</v>
      </c>
      <c r="O91" s="224"/>
      <c r="P91" s="224"/>
      <c r="Q91" s="224"/>
      <c r="R91" s="108"/>
    </row>
    <row r="92" spans="2:47" s="1" customFormat="1" ht="21.75" customHeight="1" x14ac:dyDescent="0.3">
      <c r="B92" s="28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30"/>
    </row>
    <row r="93" spans="2:47" s="1" customFormat="1" ht="29.25" customHeight="1" x14ac:dyDescent="0.3">
      <c r="B93" s="28"/>
      <c r="C93" s="104" t="s">
        <v>120</v>
      </c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25">
        <v>0</v>
      </c>
      <c r="O93" s="171"/>
      <c r="P93" s="171"/>
      <c r="Q93" s="171"/>
      <c r="R93" s="30"/>
      <c r="T93" s="109"/>
      <c r="U93" s="110" t="s">
        <v>38</v>
      </c>
    </row>
    <row r="94" spans="2:47" s="1" customFormat="1" ht="18" customHeight="1" x14ac:dyDescent="0.3">
      <c r="B94" s="28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30"/>
    </row>
    <row r="95" spans="2:47" s="1" customFormat="1" ht="29.25" customHeight="1" x14ac:dyDescent="0.3">
      <c r="B95" s="28"/>
      <c r="C95" s="95" t="s">
        <v>102</v>
      </c>
      <c r="D95" s="96"/>
      <c r="E95" s="96"/>
      <c r="F95" s="96"/>
      <c r="G95" s="96"/>
      <c r="H95" s="96"/>
      <c r="I95" s="96"/>
      <c r="J95" s="96"/>
      <c r="K95" s="96"/>
      <c r="L95" s="172">
        <f>ROUND(SUM(N88+N93),2)</f>
        <v>0</v>
      </c>
      <c r="M95" s="226"/>
      <c r="N95" s="226"/>
      <c r="O95" s="226"/>
      <c r="P95" s="226"/>
      <c r="Q95" s="226"/>
      <c r="R95" s="30"/>
    </row>
    <row r="96" spans="2:47" s="1" customFormat="1" ht="6.9" customHeight="1" x14ac:dyDescent="0.3"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4"/>
    </row>
    <row r="100" spans="2:63" s="1" customFormat="1" ht="6.9" customHeight="1" x14ac:dyDescent="0.3"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7"/>
    </row>
    <row r="101" spans="2:63" s="1" customFormat="1" ht="36.9" customHeight="1" x14ac:dyDescent="0.3">
      <c r="B101" s="28"/>
      <c r="C101" s="191" t="s">
        <v>121</v>
      </c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171"/>
      <c r="P101" s="171"/>
      <c r="Q101" s="171"/>
      <c r="R101" s="30"/>
    </row>
    <row r="102" spans="2:63" s="1" customFormat="1" ht="6.9" customHeight="1" x14ac:dyDescent="0.3">
      <c r="B102" s="28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30"/>
    </row>
    <row r="103" spans="2:63" s="1" customFormat="1" ht="30" customHeight="1" x14ac:dyDescent="0.3">
      <c r="B103" s="28"/>
      <c r="C103" s="25" t="s">
        <v>15</v>
      </c>
      <c r="D103" s="29"/>
      <c r="E103" s="29"/>
      <c r="F103" s="227" t="str">
        <f>F6</f>
        <v>IMPORT</v>
      </c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29"/>
      <c r="R103" s="30"/>
    </row>
    <row r="104" spans="2:63" s="1" customFormat="1" ht="36.9" customHeight="1" x14ac:dyDescent="0.3">
      <c r="B104" s="28"/>
      <c r="C104" s="62" t="s">
        <v>108</v>
      </c>
      <c r="D104" s="29"/>
      <c r="E104" s="29"/>
      <c r="F104" s="192" t="str">
        <f>F7</f>
        <v>SO 402 - Úpravy Telefonica O2</v>
      </c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29"/>
      <c r="R104" s="30"/>
    </row>
    <row r="105" spans="2:63" s="1" customFormat="1" ht="6.9" customHeight="1" x14ac:dyDescent="0.3">
      <c r="B105" s="28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30"/>
    </row>
    <row r="106" spans="2:63" s="1" customFormat="1" ht="18" customHeight="1" x14ac:dyDescent="0.3">
      <c r="B106" s="28"/>
      <c r="C106" s="25" t="s">
        <v>21</v>
      </c>
      <c r="D106" s="29"/>
      <c r="E106" s="29"/>
      <c r="F106" s="23" t="str">
        <f>F9</f>
        <v xml:space="preserve"> </v>
      </c>
      <c r="G106" s="29"/>
      <c r="H106" s="29"/>
      <c r="I106" s="29"/>
      <c r="J106" s="29"/>
      <c r="K106" s="25" t="s">
        <v>23</v>
      </c>
      <c r="L106" s="29"/>
      <c r="M106" s="216" t="str">
        <f>IF(O9="","",O9)</f>
        <v>26. 2. 2018</v>
      </c>
      <c r="N106" s="171"/>
      <c r="O106" s="171"/>
      <c r="P106" s="171"/>
      <c r="Q106" s="29"/>
      <c r="R106" s="30"/>
    </row>
    <row r="107" spans="2:63" s="1" customFormat="1" ht="6.9" customHeight="1" x14ac:dyDescent="0.3">
      <c r="B107" s="28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30"/>
    </row>
    <row r="108" spans="2:63" s="1" customFormat="1" ht="13.2" x14ac:dyDescent="0.3">
      <c r="B108" s="28"/>
      <c r="C108" s="25" t="s">
        <v>27</v>
      </c>
      <c r="D108" s="29"/>
      <c r="E108" s="29"/>
      <c r="F108" s="23" t="str">
        <f>E12</f>
        <v xml:space="preserve"> </v>
      </c>
      <c r="G108" s="29"/>
      <c r="H108" s="29"/>
      <c r="I108" s="29"/>
      <c r="J108" s="29"/>
      <c r="K108" s="25" t="s">
        <v>31</v>
      </c>
      <c r="L108" s="29"/>
      <c r="M108" s="202" t="str">
        <f>E18</f>
        <v xml:space="preserve"> </v>
      </c>
      <c r="N108" s="171"/>
      <c r="O108" s="171"/>
      <c r="P108" s="171"/>
      <c r="Q108" s="171"/>
      <c r="R108" s="30"/>
    </row>
    <row r="109" spans="2:63" s="1" customFormat="1" ht="14.4" customHeight="1" x14ac:dyDescent="0.3">
      <c r="B109" s="28"/>
      <c r="C109" s="25" t="s">
        <v>30</v>
      </c>
      <c r="D109" s="29"/>
      <c r="E109" s="29"/>
      <c r="F109" s="23" t="str">
        <f>IF(E15="","",E15)</f>
        <v xml:space="preserve"> </v>
      </c>
      <c r="G109" s="29"/>
      <c r="H109" s="29"/>
      <c r="I109" s="29"/>
      <c r="J109" s="29"/>
      <c r="K109" s="25" t="s">
        <v>33</v>
      </c>
      <c r="L109" s="29"/>
      <c r="M109" s="202" t="str">
        <f>E21</f>
        <v xml:space="preserve"> </v>
      </c>
      <c r="N109" s="171"/>
      <c r="O109" s="171"/>
      <c r="P109" s="171"/>
      <c r="Q109" s="171"/>
      <c r="R109" s="30"/>
    </row>
    <row r="110" spans="2:63" s="1" customFormat="1" ht="10.35" customHeight="1" x14ac:dyDescent="0.3">
      <c r="B110" s="28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30"/>
    </row>
    <row r="111" spans="2:63" s="7" customFormat="1" ht="29.25" customHeight="1" x14ac:dyDescent="0.3">
      <c r="B111" s="111"/>
      <c r="C111" s="112" t="s">
        <v>122</v>
      </c>
      <c r="D111" s="113" t="s">
        <v>123</v>
      </c>
      <c r="E111" s="113" t="s">
        <v>56</v>
      </c>
      <c r="F111" s="217" t="s">
        <v>124</v>
      </c>
      <c r="G111" s="218"/>
      <c r="H111" s="218"/>
      <c r="I111" s="218"/>
      <c r="J111" s="113" t="s">
        <v>125</v>
      </c>
      <c r="K111" s="113" t="s">
        <v>126</v>
      </c>
      <c r="L111" s="219" t="s">
        <v>127</v>
      </c>
      <c r="M111" s="218"/>
      <c r="N111" s="217" t="s">
        <v>114</v>
      </c>
      <c r="O111" s="218"/>
      <c r="P111" s="218"/>
      <c r="Q111" s="220"/>
      <c r="R111" s="114"/>
      <c r="T111" s="69" t="s">
        <v>128</v>
      </c>
      <c r="U111" s="70" t="s">
        <v>38</v>
      </c>
      <c r="V111" s="70" t="s">
        <v>129</v>
      </c>
      <c r="W111" s="70" t="s">
        <v>130</v>
      </c>
      <c r="X111" s="70" t="s">
        <v>131</v>
      </c>
      <c r="Y111" s="70" t="s">
        <v>132</v>
      </c>
      <c r="Z111" s="70" t="s">
        <v>133</v>
      </c>
      <c r="AA111" s="71" t="s">
        <v>134</v>
      </c>
    </row>
    <row r="112" spans="2:63" s="1" customFormat="1" ht="29.25" customHeight="1" x14ac:dyDescent="0.35">
      <c r="B112" s="28"/>
      <c r="C112" s="73" t="s">
        <v>110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21">
        <f>BK112</f>
        <v>0</v>
      </c>
      <c r="O112" s="222"/>
      <c r="P112" s="222"/>
      <c r="Q112" s="222"/>
      <c r="R112" s="30"/>
      <c r="T112" s="72"/>
      <c r="U112" s="44"/>
      <c r="V112" s="44"/>
      <c r="W112" s="115">
        <f>W113+W119+W128</f>
        <v>0</v>
      </c>
      <c r="X112" s="44"/>
      <c r="Y112" s="115">
        <f>Y113+Y119+Y128</f>
        <v>0</v>
      </c>
      <c r="Z112" s="44"/>
      <c r="AA112" s="116">
        <f>AA113+AA119+AA128</f>
        <v>0</v>
      </c>
      <c r="AT112" s="14" t="s">
        <v>73</v>
      </c>
      <c r="AU112" s="14" t="s">
        <v>106</v>
      </c>
      <c r="BK112" s="117">
        <f>BK113+BK119+BK128</f>
        <v>0</v>
      </c>
    </row>
    <row r="113" spans="2:65" s="8" customFormat="1" ht="37.35" customHeight="1" x14ac:dyDescent="0.35">
      <c r="B113" s="118"/>
      <c r="C113" s="119"/>
      <c r="D113" s="120" t="s">
        <v>916</v>
      </c>
      <c r="E113" s="120"/>
      <c r="F113" s="120"/>
      <c r="G113" s="120"/>
      <c r="H113" s="120"/>
      <c r="I113" s="120"/>
      <c r="J113" s="120"/>
      <c r="K113" s="120"/>
      <c r="L113" s="120"/>
      <c r="M113" s="120"/>
      <c r="N113" s="205">
        <f>BK113</f>
        <v>0</v>
      </c>
      <c r="O113" s="206"/>
      <c r="P113" s="206"/>
      <c r="Q113" s="206"/>
      <c r="R113" s="121"/>
      <c r="T113" s="122"/>
      <c r="U113" s="119"/>
      <c r="V113" s="119"/>
      <c r="W113" s="123">
        <f>SUM(W114:W118)</f>
        <v>0</v>
      </c>
      <c r="X113" s="119"/>
      <c r="Y113" s="123">
        <f>SUM(Y114:Y118)</f>
        <v>0</v>
      </c>
      <c r="Z113" s="119"/>
      <c r="AA113" s="124">
        <f>SUM(AA114:AA118)</f>
        <v>0</v>
      </c>
      <c r="AR113" s="125" t="s">
        <v>135</v>
      </c>
      <c r="AT113" s="126" t="s">
        <v>73</v>
      </c>
      <c r="AU113" s="126" t="s">
        <v>74</v>
      </c>
      <c r="AY113" s="125" t="s">
        <v>136</v>
      </c>
      <c r="BK113" s="127">
        <f>SUM(BK114:BK118)</f>
        <v>0</v>
      </c>
    </row>
    <row r="114" spans="2:65" s="1" customFormat="1" ht="31.5" customHeight="1" x14ac:dyDescent="0.3">
      <c r="B114" s="128"/>
      <c r="C114" s="129" t="s">
        <v>205</v>
      </c>
      <c r="D114" s="129" t="s">
        <v>137</v>
      </c>
      <c r="E114" s="130" t="s">
        <v>917</v>
      </c>
      <c r="F114" s="210" t="s">
        <v>918</v>
      </c>
      <c r="G114" s="211"/>
      <c r="H114" s="211"/>
      <c r="I114" s="211"/>
      <c r="J114" s="131" t="s">
        <v>140</v>
      </c>
      <c r="K114" s="132">
        <v>1</v>
      </c>
      <c r="L114" s="212">
        <v>0</v>
      </c>
      <c r="M114" s="211"/>
      <c r="N114" s="212">
        <f>ROUND(L114*K114,2)</f>
        <v>0</v>
      </c>
      <c r="O114" s="211"/>
      <c r="P114" s="211"/>
      <c r="Q114" s="211"/>
      <c r="R114" s="133"/>
      <c r="T114" s="134" t="s">
        <v>3</v>
      </c>
      <c r="U114" s="37" t="s">
        <v>39</v>
      </c>
      <c r="V114" s="135">
        <v>0</v>
      </c>
      <c r="W114" s="135">
        <f>V114*K114</f>
        <v>0</v>
      </c>
      <c r="X114" s="135">
        <v>0</v>
      </c>
      <c r="Y114" s="135">
        <f>X114*K114</f>
        <v>0</v>
      </c>
      <c r="Z114" s="135">
        <v>0</v>
      </c>
      <c r="AA114" s="136">
        <f>Z114*K114</f>
        <v>0</v>
      </c>
      <c r="AR114" s="14" t="s">
        <v>135</v>
      </c>
      <c r="AT114" s="14" t="s">
        <v>137</v>
      </c>
      <c r="AU114" s="14" t="s">
        <v>20</v>
      </c>
      <c r="AY114" s="14" t="s">
        <v>136</v>
      </c>
      <c r="BE114" s="137">
        <f>IF(U114="základní",N114,0)</f>
        <v>0</v>
      </c>
      <c r="BF114" s="137">
        <f>IF(U114="snížená",N114,0)</f>
        <v>0</v>
      </c>
      <c r="BG114" s="137">
        <f>IF(U114="zákl. přenesená",N114,0)</f>
        <v>0</v>
      </c>
      <c r="BH114" s="137">
        <f>IF(U114="sníž. přenesená",N114,0)</f>
        <v>0</v>
      </c>
      <c r="BI114" s="137">
        <f>IF(U114="nulová",N114,0)</f>
        <v>0</v>
      </c>
      <c r="BJ114" s="14" t="s">
        <v>20</v>
      </c>
      <c r="BK114" s="137">
        <f>ROUND(L114*K114,2)</f>
        <v>0</v>
      </c>
      <c r="BL114" s="14" t="s">
        <v>135</v>
      </c>
      <c r="BM114" s="14" t="s">
        <v>919</v>
      </c>
    </row>
    <row r="115" spans="2:65" s="9" customFormat="1" ht="22.5" customHeight="1" x14ac:dyDescent="0.3">
      <c r="B115" s="138"/>
      <c r="C115" s="139"/>
      <c r="D115" s="139"/>
      <c r="E115" s="140" t="s">
        <v>3</v>
      </c>
      <c r="F115" s="213" t="s">
        <v>920</v>
      </c>
      <c r="G115" s="214"/>
      <c r="H115" s="214"/>
      <c r="I115" s="214"/>
      <c r="J115" s="139"/>
      <c r="K115" s="141" t="s">
        <v>3</v>
      </c>
      <c r="L115" s="139"/>
      <c r="M115" s="139"/>
      <c r="N115" s="139"/>
      <c r="O115" s="139"/>
      <c r="P115" s="139"/>
      <c r="Q115" s="139"/>
      <c r="R115" s="142"/>
      <c r="T115" s="143"/>
      <c r="U115" s="139"/>
      <c r="V115" s="139"/>
      <c r="W115" s="139"/>
      <c r="X115" s="139"/>
      <c r="Y115" s="139"/>
      <c r="Z115" s="139"/>
      <c r="AA115" s="144"/>
      <c r="AT115" s="145" t="s">
        <v>143</v>
      </c>
      <c r="AU115" s="145" t="s">
        <v>20</v>
      </c>
      <c r="AV115" s="9" t="s">
        <v>20</v>
      </c>
      <c r="AW115" s="9" t="s">
        <v>32</v>
      </c>
      <c r="AX115" s="9" t="s">
        <v>74</v>
      </c>
      <c r="AY115" s="145" t="s">
        <v>136</v>
      </c>
    </row>
    <row r="116" spans="2:65" s="9" customFormat="1" ht="22.5" customHeight="1" x14ac:dyDescent="0.3">
      <c r="B116" s="138"/>
      <c r="C116" s="139"/>
      <c r="D116" s="139"/>
      <c r="E116" s="140" t="s">
        <v>3</v>
      </c>
      <c r="F116" s="215" t="s">
        <v>921</v>
      </c>
      <c r="G116" s="214"/>
      <c r="H116" s="214"/>
      <c r="I116" s="214"/>
      <c r="J116" s="139"/>
      <c r="K116" s="141" t="s">
        <v>3</v>
      </c>
      <c r="L116" s="139"/>
      <c r="M116" s="139"/>
      <c r="N116" s="139"/>
      <c r="O116" s="139"/>
      <c r="P116" s="139"/>
      <c r="Q116" s="139"/>
      <c r="R116" s="142"/>
      <c r="T116" s="143"/>
      <c r="U116" s="139"/>
      <c r="V116" s="139"/>
      <c r="W116" s="139"/>
      <c r="X116" s="139"/>
      <c r="Y116" s="139"/>
      <c r="Z116" s="139"/>
      <c r="AA116" s="144"/>
      <c r="AT116" s="145" t="s">
        <v>143</v>
      </c>
      <c r="AU116" s="145" t="s">
        <v>20</v>
      </c>
      <c r="AV116" s="9" t="s">
        <v>20</v>
      </c>
      <c r="AW116" s="9" t="s">
        <v>32</v>
      </c>
      <c r="AX116" s="9" t="s">
        <v>74</v>
      </c>
      <c r="AY116" s="145" t="s">
        <v>136</v>
      </c>
    </row>
    <row r="117" spans="2:65" s="10" customFormat="1" ht="22.5" customHeight="1" x14ac:dyDescent="0.3">
      <c r="B117" s="146"/>
      <c r="C117" s="147"/>
      <c r="D117" s="147"/>
      <c r="E117" s="148" t="s">
        <v>145</v>
      </c>
      <c r="F117" s="208" t="s">
        <v>20</v>
      </c>
      <c r="G117" s="209"/>
      <c r="H117" s="209"/>
      <c r="I117" s="209"/>
      <c r="J117" s="147"/>
      <c r="K117" s="149">
        <v>1</v>
      </c>
      <c r="L117" s="147"/>
      <c r="M117" s="147"/>
      <c r="N117" s="147"/>
      <c r="O117" s="147"/>
      <c r="P117" s="147"/>
      <c r="Q117" s="147"/>
      <c r="R117" s="150"/>
      <c r="T117" s="151"/>
      <c r="U117" s="147"/>
      <c r="V117" s="147"/>
      <c r="W117" s="147"/>
      <c r="X117" s="147"/>
      <c r="Y117" s="147"/>
      <c r="Z117" s="147"/>
      <c r="AA117" s="152"/>
      <c r="AT117" s="153" t="s">
        <v>143</v>
      </c>
      <c r="AU117" s="153" t="s">
        <v>20</v>
      </c>
      <c r="AV117" s="10" t="s">
        <v>105</v>
      </c>
      <c r="AW117" s="10" t="s">
        <v>32</v>
      </c>
      <c r="AX117" s="10" t="s">
        <v>74</v>
      </c>
      <c r="AY117" s="153" t="s">
        <v>136</v>
      </c>
    </row>
    <row r="118" spans="2:65" s="10" customFormat="1" ht="22.5" customHeight="1" x14ac:dyDescent="0.3">
      <c r="B118" s="146"/>
      <c r="C118" s="147"/>
      <c r="D118" s="147"/>
      <c r="E118" s="148" t="s">
        <v>146</v>
      </c>
      <c r="F118" s="208" t="s">
        <v>147</v>
      </c>
      <c r="G118" s="209"/>
      <c r="H118" s="209"/>
      <c r="I118" s="209"/>
      <c r="J118" s="147"/>
      <c r="K118" s="149">
        <v>1</v>
      </c>
      <c r="L118" s="147"/>
      <c r="M118" s="147"/>
      <c r="N118" s="147"/>
      <c r="O118" s="147"/>
      <c r="P118" s="147"/>
      <c r="Q118" s="147"/>
      <c r="R118" s="150"/>
      <c r="T118" s="151"/>
      <c r="U118" s="147"/>
      <c r="V118" s="147"/>
      <c r="W118" s="147"/>
      <c r="X118" s="147"/>
      <c r="Y118" s="147"/>
      <c r="Z118" s="147"/>
      <c r="AA118" s="152"/>
      <c r="AT118" s="153" t="s">
        <v>143</v>
      </c>
      <c r="AU118" s="153" t="s">
        <v>20</v>
      </c>
      <c r="AV118" s="10" t="s">
        <v>105</v>
      </c>
      <c r="AW118" s="10" t="s">
        <v>32</v>
      </c>
      <c r="AX118" s="10" t="s">
        <v>20</v>
      </c>
      <c r="AY118" s="153" t="s">
        <v>136</v>
      </c>
    </row>
    <row r="119" spans="2:65" s="8" customFormat="1" ht="37.35" customHeight="1" x14ac:dyDescent="0.35">
      <c r="B119" s="118"/>
      <c r="C119" s="119"/>
      <c r="D119" s="120" t="s">
        <v>689</v>
      </c>
      <c r="E119" s="120"/>
      <c r="F119" s="120"/>
      <c r="G119" s="120"/>
      <c r="H119" s="120"/>
      <c r="I119" s="120"/>
      <c r="J119" s="120"/>
      <c r="K119" s="120"/>
      <c r="L119" s="120"/>
      <c r="M119" s="120"/>
      <c r="N119" s="205">
        <f>BK119</f>
        <v>0</v>
      </c>
      <c r="O119" s="206"/>
      <c r="P119" s="206"/>
      <c r="Q119" s="206"/>
      <c r="R119" s="121"/>
      <c r="T119" s="122"/>
      <c r="U119" s="119"/>
      <c r="V119" s="119"/>
      <c r="W119" s="123">
        <f>SUM(W120:W127)</f>
        <v>0</v>
      </c>
      <c r="X119" s="119"/>
      <c r="Y119" s="123">
        <f>SUM(Y120:Y127)</f>
        <v>0</v>
      </c>
      <c r="Z119" s="119"/>
      <c r="AA119" s="124">
        <f>SUM(AA120:AA127)</f>
        <v>0</v>
      </c>
      <c r="AR119" s="125" t="s">
        <v>135</v>
      </c>
      <c r="AT119" s="126" t="s">
        <v>73</v>
      </c>
      <c r="AU119" s="126" t="s">
        <v>74</v>
      </c>
      <c r="AY119" s="125" t="s">
        <v>136</v>
      </c>
      <c r="BK119" s="127">
        <f>SUM(BK120:BK127)</f>
        <v>0</v>
      </c>
    </row>
    <row r="120" spans="2:65" s="1" customFormat="1" ht="31.5" customHeight="1" x14ac:dyDescent="0.3">
      <c r="B120" s="128"/>
      <c r="C120" s="129" t="s">
        <v>135</v>
      </c>
      <c r="D120" s="129" t="s">
        <v>137</v>
      </c>
      <c r="E120" s="130" t="s">
        <v>878</v>
      </c>
      <c r="F120" s="210" t="s">
        <v>879</v>
      </c>
      <c r="G120" s="211"/>
      <c r="H120" s="211"/>
      <c r="I120" s="211"/>
      <c r="J120" s="131" t="s">
        <v>197</v>
      </c>
      <c r="K120" s="132">
        <v>80</v>
      </c>
      <c r="L120" s="212">
        <v>0</v>
      </c>
      <c r="M120" s="211"/>
      <c r="N120" s="212">
        <f>ROUND(L120*K120,2)</f>
        <v>0</v>
      </c>
      <c r="O120" s="211"/>
      <c r="P120" s="211"/>
      <c r="Q120" s="211"/>
      <c r="R120" s="133"/>
      <c r="T120" s="134" t="s">
        <v>3</v>
      </c>
      <c r="U120" s="37" t="s">
        <v>39</v>
      </c>
      <c r="V120" s="135">
        <v>0</v>
      </c>
      <c r="W120" s="135">
        <f>V120*K120</f>
        <v>0</v>
      </c>
      <c r="X120" s="135">
        <v>0</v>
      </c>
      <c r="Y120" s="135">
        <f>X120*K120</f>
        <v>0</v>
      </c>
      <c r="Z120" s="135">
        <v>0</v>
      </c>
      <c r="AA120" s="136">
        <f>Z120*K120</f>
        <v>0</v>
      </c>
      <c r="AR120" s="14" t="s">
        <v>135</v>
      </c>
      <c r="AT120" s="14" t="s">
        <v>137</v>
      </c>
      <c r="AU120" s="14" t="s">
        <v>20</v>
      </c>
      <c r="AY120" s="14" t="s">
        <v>136</v>
      </c>
      <c r="BE120" s="137">
        <f>IF(U120="základní",N120,0)</f>
        <v>0</v>
      </c>
      <c r="BF120" s="137">
        <f>IF(U120="snížená",N120,0)</f>
        <v>0</v>
      </c>
      <c r="BG120" s="137">
        <f>IF(U120="zákl. přenesená",N120,0)</f>
        <v>0</v>
      </c>
      <c r="BH120" s="137">
        <f>IF(U120="sníž. přenesená",N120,0)</f>
        <v>0</v>
      </c>
      <c r="BI120" s="137">
        <f>IF(U120="nulová",N120,0)</f>
        <v>0</v>
      </c>
      <c r="BJ120" s="14" t="s">
        <v>20</v>
      </c>
      <c r="BK120" s="137">
        <f>ROUND(L120*K120,2)</f>
        <v>0</v>
      </c>
      <c r="BL120" s="14" t="s">
        <v>135</v>
      </c>
      <c r="BM120" s="14" t="s">
        <v>922</v>
      </c>
    </row>
    <row r="121" spans="2:65" s="9" customFormat="1" ht="31.5" customHeight="1" x14ac:dyDescent="0.3">
      <c r="B121" s="138"/>
      <c r="C121" s="139"/>
      <c r="D121" s="139"/>
      <c r="E121" s="140" t="s">
        <v>3</v>
      </c>
      <c r="F121" s="213" t="s">
        <v>923</v>
      </c>
      <c r="G121" s="214"/>
      <c r="H121" s="214"/>
      <c r="I121" s="214"/>
      <c r="J121" s="139"/>
      <c r="K121" s="141" t="s">
        <v>3</v>
      </c>
      <c r="L121" s="139"/>
      <c r="M121" s="139"/>
      <c r="N121" s="139"/>
      <c r="O121" s="139"/>
      <c r="P121" s="139"/>
      <c r="Q121" s="139"/>
      <c r="R121" s="142"/>
      <c r="T121" s="143"/>
      <c r="U121" s="139"/>
      <c r="V121" s="139"/>
      <c r="W121" s="139"/>
      <c r="X121" s="139"/>
      <c r="Y121" s="139"/>
      <c r="Z121" s="139"/>
      <c r="AA121" s="144"/>
      <c r="AT121" s="145" t="s">
        <v>143</v>
      </c>
      <c r="AU121" s="145" t="s">
        <v>20</v>
      </c>
      <c r="AV121" s="9" t="s">
        <v>20</v>
      </c>
      <c r="AW121" s="9" t="s">
        <v>32</v>
      </c>
      <c r="AX121" s="9" t="s">
        <v>74</v>
      </c>
      <c r="AY121" s="145" t="s">
        <v>136</v>
      </c>
    </row>
    <row r="122" spans="2:65" s="9" customFormat="1" ht="22.5" customHeight="1" x14ac:dyDescent="0.3">
      <c r="B122" s="138"/>
      <c r="C122" s="139"/>
      <c r="D122" s="139"/>
      <c r="E122" s="140" t="s">
        <v>3</v>
      </c>
      <c r="F122" s="215" t="s">
        <v>921</v>
      </c>
      <c r="G122" s="214"/>
      <c r="H122" s="214"/>
      <c r="I122" s="214"/>
      <c r="J122" s="139"/>
      <c r="K122" s="141" t="s">
        <v>3</v>
      </c>
      <c r="L122" s="139"/>
      <c r="M122" s="139"/>
      <c r="N122" s="139"/>
      <c r="O122" s="139"/>
      <c r="P122" s="139"/>
      <c r="Q122" s="139"/>
      <c r="R122" s="142"/>
      <c r="T122" s="143"/>
      <c r="U122" s="139"/>
      <c r="V122" s="139"/>
      <c r="W122" s="139"/>
      <c r="X122" s="139"/>
      <c r="Y122" s="139"/>
      <c r="Z122" s="139"/>
      <c r="AA122" s="144"/>
      <c r="AT122" s="145" t="s">
        <v>143</v>
      </c>
      <c r="AU122" s="145" t="s">
        <v>20</v>
      </c>
      <c r="AV122" s="9" t="s">
        <v>20</v>
      </c>
      <c r="AW122" s="9" t="s">
        <v>32</v>
      </c>
      <c r="AX122" s="9" t="s">
        <v>74</v>
      </c>
      <c r="AY122" s="145" t="s">
        <v>136</v>
      </c>
    </row>
    <row r="123" spans="2:65" s="9" customFormat="1" ht="22.5" customHeight="1" x14ac:dyDescent="0.3">
      <c r="B123" s="138"/>
      <c r="C123" s="139"/>
      <c r="D123" s="139"/>
      <c r="E123" s="140" t="s">
        <v>3</v>
      </c>
      <c r="F123" s="215" t="s">
        <v>706</v>
      </c>
      <c r="G123" s="214"/>
      <c r="H123" s="214"/>
      <c r="I123" s="214"/>
      <c r="J123" s="139"/>
      <c r="K123" s="141" t="s">
        <v>3</v>
      </c>
      <c r="L123" s="139"/>
      <c r="M123" s="139"/>
      <c r="N123" s="139"/>
      <c r="O123" s="139"/>
      <c r="P123" s="139"/>
      <c r="Q123" s="139"/>
      <c r="R123" s="142"/>
      <c r="T123" s="143"/>
      <c r="U123" s="139"/>
      <c r="V123" s="139"/>
      <c r="W123" s="139"/>
      <c r="X123" s="139"/>
      <c r="Y123" s="139"/>
      <c r="Z123" s="139"/>
      <c r="AA123" s="144"/>
      <c r="AT123" s="145" t="s">
        <v>143</v>
      </c>
      <c r="AU123" s="145" t="s">
        <v>20</v>
      </c>
      <c r="AV123" s="9" t="s">
        <v>20</v>
      </c>
      <c r="AW123" s="9" t="s">
        <v>32</v>
      </c>
      <c r="AX123" s="9" t="s">
        <v>74</v>
      </c>
      <c r="AY123" s="145" t="s">
        <v>136</v>
      </c>
    </row>
    <row r="124" spans="2:65" s="9" customFormat="1" ht="22.5" customHeight="1" x14ac:dyDescent="0.3">
      <c r="B124" s="138"/>
      <c r="C124" s="139"/>
      <c r="D124" s="139"/>
      <c r="E124" s="140" t="s">
        <v>3</v>
      </c>
      <c r="F124" s="215" t="s">
        <v>882</v>
      </c>
      <c r="G124" s="214"/>
      <c r="H124" s="214"/>
      <c r="I124" s="214"/>
      <c r="J124" s="139"/>
      <c r="K124" s="141" t="s">
        <v>3</v>
      </c>
      <c r="L124" s="139"/>
      <c r="M124" s="139"/>
      <c r="N124" s="139"/>
      <c r="O124" s="139"/>
      <c r="P124" s="139"/>
      <c r="Q124" s="139"/>
      <c r="R124" s="142"/>
      <c r="T124" s="143"/>
      <c r="U124" s="139"/>
      <c r="V124" s="139"/>
      <c r="W124" s="139"/>
      <c r="X124" s="139"/>
      <c r="Y124" s="139"/>
      <c r="Z124" s="139"/>
      <c r="AA124" s="144"/>
      <c r="AT124" s="145" t="s">
        <v>143</v>
      </c>
      <c r="AU124" s="145" t="s">
        <v>20</v>
      </c>
      <c r="AV124" s="9" t="s">
        <v>20</v>
      </c>
      <c r="AW124" s="9" t="s">
        <v>32</v>
      </c>
      <c r="AX124" s="9" t="s">
        <v>74</v>
      </c>
      <c r="AY124" s="145" t="s">
        <v>136</v>
      </c>
    </row>
    <row r="125" spans="2:65" s="9" customFormat="1" ht="22.5" customHeight="1" x14ac:dyDescent="0.3">
      <c r="B125" s="138"/>
      <c r="C125" s="139"/>
      <c r="D125" s="139"/>
      <c r="E125" s="140" t="s">
        <v>3</v>
      </c>
      <c r="F125" s="215" t="s">
        <v>924</v>
      </c>
      <c r="G125" s="214"/>
      <c r="H125" s="214"/>
      <c r="I125" s="214"/>
      <c r="J125" s="139"/>
      <c r="K125" s="141" t="s">
        <v>3</v>
      </c>
      <c r="L125" s="139"/>
      <c r="M125" s="139"/>
      <c r="N125" s="139"/>
      <c r="O125" s="139"/>
      <c r="P125" s="139"/>
      <c r="Q125" s="139"/>
      <c r="R125" s="142"/>
      <c r="T125" s="143"/>
      <c r="U125" s="139"/>
      <c r="V125" s="139"/>
      <c r="W125" s="139"/>
      <c r="X125" s="139"/>
      <c r="Y125" s="139"/>
      <c r="Z125" s="139"/>
      <c r="AA125" s="144"/>
      <c r="AT125" s="145" t="s">
        <v>143</v>
      </c>
      <c r="AU125" s="145" t="s">
        <v>20</v>
      </c>
      <c r="AV125" s="9" t="s">
        <v>20</v>
      </c>
      <c r="AW125" s="9" t="s">
        <v>32</v>
      </c>
      <c r="AX125" s="9" t="s">
        <v>74</v>
      </c>
      <c r="AY125" s="145" t="s">
        <v>136</v>
      </c>
    </row>
    <row r="126" spans="2:65" s="10" customFormat="1" ht="22.5" customHeight="1" x14ac:dyDescent="0.3">
      <c r="B126" s="146"/>
      <c r="C126" s="147"/>
      <c r="D126" s="147"/>
      <c r="E126" s="148" t="s">
        <v>156</v>
      </c>
      <c r="F126" s="208" t="s">
        <v>925</v>
      </c>
      <c r="G126" s="209"/>
      <c r="H126" s="209"/>
      <c r="I126" s="209"/>
      <c r="J126" s="147"/>
      <c r="K126" s="149">
        <v>80</v>
      </c>
      <c r="L126" s="147"/>
      <c r="M126" s="147"/>
      <c r="N126" s="147"/>
      <c r="O126" s="147"/>
      <c r="P126" s="147"/>
      <c r="Q126" s="147"/>
      <c r="R126" s="150"/>
      <c r="T126" s="151"/>
      <c r="U126" s="147"/>
      <c r="V126" s="147"/>
      <c r="W126" s="147"/>
      <c r="X126" s="147"/>
      <c r="Y126" s="147"/>
      <c r="Z126" s="147"/>
      <c r="AA126" s="152"/>
      <c r="AT126" s="153" t="s">
        <v>143</v>
      </c>
      <c r="AU126" s="153" t="s">
        <v>20</v>
      </c>
      <c r="AV126" s="10" t="s">
        <v>105</v>
      </c>
      <c r="AW126" s="10" t="s">
        <v>32</v>
      </c>
      <c r="AX126" s="10" t="s">
        <v>74</v>
      </c>
      <c r="AY126" s="153" t="s">
        <v>136</v>
      </c>
    </row>
    <row r="127" spans="2:65" s="10" customFormat="1" ht="22.5" customHeight="1" x14ac:dyDescent="0.3">
      <c r="B127" s="146"/>
      <c r="C127" s="147"/>
      <c r="D127" s="147"/>
      <c r="E127" s="148" t="s">
        <v>159</v>
      </c>
      <c r="F127" s="208" t="s">
        <v>673</v>
      </c>
      <c r="G127" s="209"/>
      <c r="H127" s="209"/>
      <c r="I127" s="209"/>
      <c r="J127" s="147"/>
      <c r="K127" s="149">
        <v>80</v>
      </c>
      <c r="L127" s="147"/>
      <c r="M127" s="147"/>
      <c r="N127" s="147"/>
      <c r="O127" s="147"/>
      <c r="P127" s="147"/>
      <c r="Q127" s="147"/>
      <c r="R127" s="150"/>
      <c r="T127" s="151"/>
      <c r="U127" s="147"/>
      <c r="V127" s="147"/>
      <c r="W127" s="147"/>
      <c r="X127" s="147"/>
      <c r="Y127" s="147"/>
      <c r="Z127" s="147"/>
      <c r="AA127" s="152"/>
      <c r="AT127" s="153" t="s">
        <v>143</v>
      </c>
      <c r="AU127" s="153" t="s">
        <v>20</v>
      </c>
      <c r="AV127" s="10" t="s">
        <v>105</v>
      </c>
      <c r="AW127" s="10" t="s">
        <v>32</v>
      </c>
      <c r="AX127" s="10" t="s">
        <v>20</v>
      </c>
      <c r="AY127" s="153" t="s">
        <v>136</v>
      </c>
    </row>
    <row r="128" spans="2:65" s="8" customFormat="1" ht="37.35" customHeight="1" x14ac:dyDescent="0.35">
      <c r="B128" s="118"/>
      <c r="C128" s="119"/>
      <c r="D128" s="120" t="s">
        <v>690</v>
      </c>
      <c r="E128" s="120"/>
      <c r="F128" s="120"/>
      <c r="G128" s="120"/>
      <c r="H128" s="120"/>
      <c r="I128" s="120"/>
      <c r="J128" s="120"/>
      <c r="K128" s="120"/>
      <c r="L128" s="120"/>
      <c r="M128" s="120"/>
      <c r="N128" s="234">
        <f>BK128</f>
        <v>0</v>
      </c>
      <c r="O128" s="223"/>
      <c r="P128" s="223"/>
      <c r="Q128" s="223"/>
      <c r="R128" s="121"/>
      <c r="T128" s="160"/>
      <c r="U128" s="161"/>
      <c r="V128" s="161"/>
      <c r="W128" s="162">
        <v>0</v>
      </c>
      <c r="X128" s="161"/>
      <c r="Y128" s="162">
        <v>0</v>
      </c>
      <c r="Z128" s="161"/>
      <c r="AA128" s="163">
        <v>0</v>
      </c>
      <c r="AR128" s="125" t="s">
        <v>135</v>
      </c>
      <c r="AT128" s="126" t="s">
        <v>73</v>
      </c>
      <c r="AU128" s="126" t="s">
        <v>74</v>
      </c>
      <c r="AY128" s="125" t="s">
        <v>136</v>
      </c>
      <c r="BK128" s="127">
        <v>0</v>
      </c>
    </row>
    <row r="129" spans="2:18" s="1" customFormat="1" ht="6.9" customHeight="1" x14ac:dyDescent="0.3"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4"/>
    </row>
  </sheetData>
  <mergeCells count="74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3:Q93"/>
    <mergeCell ref="L95:Q95"/>
    <mergeCell ref="C101:Q101"/>
    <mergeCell ref="F103:P103"/>
    <mergeCell ref="F104:P104"/>
    <mergeCell ref="M106:P106"/>
    <mergeCell ref="M108:Q108"/>
    <mergeCell ref="F116:I116"/>
    <mergeCell ref="F117:I117"/>
    <mergeCell ref="F118:I118"/>
    <mergeCell ref="F120:I120"/>
    <mergeCell ref="M109:Q109"/>
    <mergeCell ref="F111:I111"/>
    <mergeCell ref="L111:M111"/>
    <mergeCell ref="N111:Q111"/>
    <mergeCell ref="F114:I114"/>
    <mergeCell ref="L114:M114"/>
    <mergeCell ref="N114:Q114"/>
    <mergeCell ref="N128:Q128"/>
    <mergeCell ref="H1:K1"/>
    <mergeCell ref="S2:AC2"/>
    <mergeCell ref="F124:I124"/>
    <mergeCell ref="F125:I125"/>
    <mergeCell ref="F126:I126"/>
    <mergeCell ref="F127:I127"/>
    <mergeCell ref="N112:Q112"/>
    <mergeCell ref="N113:Q113"/>
    <mergeCell ref="N119:Q119"/>
    <mergeCell ref="L120:M120"/>
    <mergeCell ref="N120:Q120"/>
    <mergeCell ref="F121:I121"/>
    <mergeCell ref="F122:I122"/>
    <mergeCell ref="F123:I123"/>
    <mergeCell ref="F115:I1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1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0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9"/>
      <c r="B1" s="166"/>
      <c r="C1" s="166"/>
      <c r="D1" s="167" t="s">
        <v>1</v>
      </c>
      <c r="E1" s="166"/>
      <c r="F1" s="168" t="s">
        <v>1017</v>
      </c>
      <c r="G1" s="168"/>
      <c r="H1" s="207" t="s">
        <v>1018</v>
      </c>
      <c r="I1" s="207"/>
      <c r="J1" s="207"/>
      <c r="K1" s="207"/>
      <c r="L1" s="168" t="s">
        <v>1019</v>
      </c>
      <c r="M1" s="166"/>
      <c r="N1" s="166"/>
      <c r="O1" s="167" t="s">
        <v>103</v>
      </c>
      <c r="P1" s="166"/>
      <c r="Q1" s="166"/>
      <c r="R1" s="166"/>
      <c r="S1" s="168" t="s">
        <v>1020</v>
      </c>
      <c r="T1" s="168"/>
      <c r="U1" s="169"/>
      <c r="V1" s="16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201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173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4" t="s">
        <v>95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106</v>
      </c>
    </row>
    <row r="4" spans="1:66" ht="36.9" customHeight="1" x14ac:dyDescent="0.3">
      <c r="B4" s="18"/>
      <c r="C4" s="191" t="s">
        <v>107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27" t="str">
        <f>'Rekapitulace stavby'!K6</f>
        <v>IMPORT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"/>
      <c r="R6" s="20"/>
    </row>
    <row r="7" spans="1:66" s="1" customFormat="1" ht="32.85" customHeight="1" x14ac:dyDescent="0.3">
      <c r="B7" s="28"/>
      <c r="C7" s="29"/>
      <c r="D7" s="24" t="s">
        <v>108</v>
      </c>
      <c r="E7" s="29"/>
      <c r="F7" s="203" t="s">
        <v>926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202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202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202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202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202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202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202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202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4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8" t="s">
        <v>110</v>
      </c>
      <c r="E27" s="29"/>
      <c r="F27" s="29"/>
      <c r="G27" s="29"/>
      <c r="H27" s="29"/>
      <c r="I27" s="29"/>
      <c r="J27" s="29"/>
      <c r="K27" s="29"/>
      <c r="L27" s="29"/>
      <c r="M27" s="197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111</v>
      </c>
      <c r="E28" s="29"/>
      <c r="F28" s="29"/>
      <c r="G28" s="29"/>
      <c r="H28" s="29"/>
      <c r="I28" s="29"/>
      <c r="J28" s="29"/>
      <c r="K28" s="29"/>
      <c r="L28" s="29"/>
      <c r="M28" s="197">
        <f>N92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9" t="s">
        <v>37</v>
      </c>
      <c r="E30" s="29"/>
      <c r="F30" s="29"/>
      <c r="G30" s="29"/>
      <c r="H30" s="29"/>
      <c r="I30" s="29"/>
      <c r="J30" s="29"/>
      <c r="K30" s="29"/>
      <c r="L30" s="29"/>
      <c r="M30" s="231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100" t="s">
        <v>40</v>
      </c>
      <c r="H32" s="229">
        <f>ROUND((SUM(BE92:BE93)+SUM(BE111:BE179)), 2)</f>
        <v>0</v>
      </c>
      <c r="I32" s="171"/>
      <c r="J32" s="171"/>
      <c r="K32" s="29"/>
      <c r="L32" s="29"/>
      <c r="M32" s="229">
        <f>ROUND(ROUND((SUM(BE92:BE93)+SUM(BE111:BE179)),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100" t="s">
        <v>40</v>
      </c>
      <c r="H33" s="229">
        <f>ROUND((SUM(BF92:BF93)+SUM(BF111:BF179)), 2)</f>
        <v>0</v>
      </c>
      <c r="I33" s="171"/>
      <c r="J33" s="171"/>
      <c r="K33" s="29"/>
      <c r="L33" s="29"/>
      <c r="M33" s="229">
        <f>ROUND(ROUND((SUM(BF92:BF93)+SUM(BF111:BF179)),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100" t="s">
        <v>40</v>
      </c>
      <c r="H34" s="229">
        <f>ROUND((SUM(BG92:BG93)+SUM(BG111:BG179)), 2)</f>
        <v>0</v>
      </c>
      <c r="I34" s="171"/>
      <c r="J34" s="171"/>
      <c r="K34" s="29"/>
      <c r="L34" s="29"/>
      <c r="M34" s="229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100" t="s">
        <v>40</v>
      </c>
      <c r="H35" s="229">
        <f>ROUND((SUM(BH92:BH93)+SUM(BH111:BH179)), 2)</f>
        <v>0</v>
      </c>
      <c r="I35" s="171"/>
      <c r="J35" s="171"/>
      <c r="K35" s="29"/>
      <c r="L35" s="29"/>
      <c r="M35" s="229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100" t="s">
        <v>40</v>
      </c>
      <c r="H36" s="229">
        <f>ROUND((SUM(BI92:BI93)+SUM(BI111:BI179)), 2)</f>
        <v>0</v>
      </c>
      <c r="I36" s="171"/>
      <c r="J36" s="171"/>
      <c r="K36" s="29"/>
      <c r="L36" s="29"/>
      <c r="M36" s="229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1" t="s">
        <v>45</v>
      </c>
      <c r="E38" s="68"/>
      <c r="F38" s="68"/>
      <c r="G38" s="102" t="s">
        <v>46</v>
      </c>
      <c r="H38" s="103" t="s">
        <v>47</v>
      </c>
      <c r="I38" s="68"/>
      <c r="J38" s="68"/>
      <c r="K38" s="68"/>
      <c r="L38" s="230">
        <f>SUM(M30:M36)</f>
        <v>0</v>
      </c>
      <c r="M38" s="184"/>
      <c r="N38" s="184"/>
      <c r="O38" s="184"/>
      <c r="P38" s="186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91" t="s">
        <v>112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27" t="str">
        <f>F6</f>
        <v>IMPORT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108</v>
      </c>
      <c r="D79" s="29"/>
      <c r="E79" s="29"/>
      <c r="F79" s="192" t="str">
        <f>F7</f>
        <v>SO 801 - Vegetační úpravy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202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202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8" t="s">
        <v>113</v>
      </c>
      <c r="D86" s="226"/>
      <c r="E86" s="226"/>
      <c r="F86" s="226"/>
      <c r="G86" s="226"/>
      <c r="H86" s="96"/>
      <c r="I86" s="96"/>
      <c r="J86" s="96"/>
      <c r="K86" s="96"/>
      <c r="L86" s="96"/>
      <c r="M86" s="96"/>
      <c r="N86" s="228" t="s">
        <v>114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4" t="s">
        <v>115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N111</f>
        <v>0</v>
      </c>
      <c r="O88" s="171"/>
      <c r="P88" s="171"/>
      <c r="Q88" s="171"/>
      <c r="R88" s="30"/>
      <c r="AU88" s="14" t="s">
        <v>106</v>
      </c>
    </row>
    <row r="89" spans="2:47" s="6" customFormat="1" ht="24.9" customHeight="1" x14ac:dyDescent="0.3">
      <c r="B89" s="105"/>
      <c r="C89" s="106"/>
      <c r="D89" s="107" t="s">
        <v>116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23">
        <f>N112</f>
        <v>0</v>
      </c>
      <c r="O89" s="224"/>
      <c r="P89" s="224"/>
      <c r="Q89" s="224"/>
      <c r="R89" s="108"/>
    </row>
    <row r="90" spans="2:47" s="6" customFormat="1" ht="24.9" customHeight="1" x14ac:dyDescent="0.3">
      <c r="B90" s="105"/>
      <c r="C90" s="106"/>
      <c r="D90" s="107" t="s">
        <v>119</v>
      </c>
      <c r="E90" s="106"/>
      <c r="F90" s="106"/>
      <c r="G90" s="106"/>
      <c r="H90" s="106"/>
      <c r="I90" s="106"/>
      <c r="J90" s="106"/>
      <c r="K90" s="106"/>
      <c r="L90" s="106"/>
      <c r="M90" s="106"/>
      <c r="N90" s="223">
        <f>N178</f>
        <v>0</v>
      </c>
      <c r="O90" s="224"/>
      <c r="P90" s="224"/>
      <c r="Q90" s="224"/>
      <c r="R90" s="108"/>
    </row>
    <row r="91" spans="2:47" s="1" customFormat="1" ht="21.75" customHeight="1" x14ac:dyDescent="0.3">
      <c r="B91" s="28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30"/>
    </row>
    <row r="92" spans="2:47" s="1" customFormat="1" ht="29.25" customHeight="1" x14ac:dyDescent="0.3">
      <c r="B92" s="28"/>
      <c r="C92" s="104" t="s">
        <v>120</v>
      </c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25">
        <v>0</v>
      </c>
      <c r="O92" s="171"/>
      <c r="P92" s="171"/>
      <c r="Q92" s="171"/>
      <c r="R92" s="30"/>
      <c r="T92" s="109"/>
      <c r="U92" s="110" t="s">
        <v>38</v>
      </c>
    </row>
    <row r="93" spans="2:47" s="1" customFormat="1" ht="18" customHeight="1" x14ac:dyDescent="0.3">
      <c r="B93" s="28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30"/>
    </row>
    <row r="94" spans="2:47" s="1" customFormat="1" ht="29.25" customHeight="1" x14ac:dyDescent="0.3">
      <c r="B94" s="28"/>
      <c r="C94" s="95" t="s">
        <v>102</v>
      </c>
      <c r="D94" s="96"/>
      <c r="E94" s="96"/>
      <c r="F94" s="96"/>
      <c r="G94" s="96"/>
      <c r="H94" s="96"/>
      <c r="I94" s="96"/>
      <c r="J94" s="96"/>
      <c r="K94" s="96"/>
      <c r="L94" s="172">
        <f>ROUND(SUM(N88+N92),2)</f>
        <v>0</v>
      </c>
      <c r="M94" s="226"/>
      <c r="N94" s="226"/>
      <c r="O94" s="226"/>
      <c r="P94" s="226"/>
      <c r="Q94" s="226"/>
      <c r="R94" s="30"/>
    </row>
    <row r="95" spans="2:47" s="1" customFormat="1" ht="6.9" customHeight="1" x14ac:dyDescent="0.3">
      <c r="B95" s="52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4"/>
    </row>
    <row r="99" spans="2:63" s="1" customFormat="1" ht="6.9" customHeight="1" x14ac:dyDescent="0.3"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7"/>
    </row>
    <row r="100" spans="2:63" s="1" customFormat="1" ht="36.9" customHeight="1" x14ac:dyDescent="0.3">
      <c r="B100" s="28"/>
      <c r="C100" s="191" t="s">
        <v>121</v>
      </c>
      <c r="D100" s="171"/>
      <c r="E100" s="171"/>
      <c r="F100" s="171"/>
      <c r="G100" s="171"/>
      <c r="H100" s="171"/>
      <c r="I100" s="171"/>
      <c r="J100" s="171"/>
      <c r="K100" s="171"/>
      <c r="L100" s="171"/>
      <c r="M100" s="171"/>
      <c r="N100" s="171"/>
      <c r="O100" s="171"/>
      <c r="P100" s="171"/>
      <c r="Q100" s="171"/>
      <c r="R100" s="30"/>
    </row>
    <row r="101" spans="2:63" s="1" customFormat="1" ht="6.9" customHeight="1" x14ac:dyDescent="0.3">
      <c r="B101" s="28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30"/>
    </row>
    <row r="102" spans="2:63" s="1" customFormat="1" ht="30" customHeight="1" x14ac:dyDescent="0.3">
      <c r="B102" s="28"/>
      <c r="C102" s="25" t="s">
        <v>15</v>
      </c>
      <c r="D102" s="29"/>
      <c r="E102" s="29"/>
      <c r="F102" s="227" t="str">
        <f>F6</f>
        <v>IMPORT</v>
      </c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29"/>
      <c r="R102" s="30"/>
    </row>
    <row r="103" spans="2:63" s="1" customFormat="1" ht="36.9" customHeight="1" x14ac:dyDescent="0.3">
      <c r="B103" s="28"/>
      <c r="C103" s="62" t="s">
        <v>108</v>
      </c>
      <c r="D103" s="29"/>
      <c r="E103" s="29"/>
      <c r="F103" s="192" t="str">
        <f>F7</f>
        <v>SO 801 - Vegetační úpravy</v>
      </c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29"/>
      <c r="R103" s="30"/>
    </row>
    <row r="104" spans="2:63" s="1" customFormat="1" ht="6.9" customHeight="1" x14ac:dyDescent="0.3">
      <c r="B104" s="28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30"/>
    </row>
    <row r="105" spans="2:63" s="1" customFormat="1" ht="18" customHeight="1" x14ac:dyDescent="0.3">
      <c r="B105" s="28"/>
      <c r="C105" s="25" t="s">
        <v>21</v>
      </c>
      <c r="D105" s="29"/>
      <c r="E105" s="29"/>
      <c r="F105" s="23" t="str">
        <f>F9</f>
        <v xml:space="preserve"> </v>
      </c>
      <c r="G105" s="29"/>
      <c r="H105" s="29"/>
      <c r="I105" s="29"/>
      <c r="J105" s="29"/>
      <c r="K105" s="25" t="s">
        <v>23</v>
      </c>
      <c r="L105" s="29"/>
      <c r="M105" s="216" t="str">
        <f>IF(O9="","",O9)</f>
        <v>26. 2. 2018</v>
      </c>
      <c r="N105" s="171"/>
      <c r="O105" s="171"/>
      <c r="P105" s="171"/>
      <c r="Q105" s="29"/>
      <c r="R105" s="30"/>
    </row>
    <row r="106" spans="2:63" s="1" customFormat="1" ht="6.9" customHeight="1" x14ac:dyDescent="0.3">
      <c r="B106" s="28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30"/>
    </row>
    <row r="107" spans="2:63" s="1" customFormat="1" ht="13.2" x14ac:dyDescent="0.3">
      <c r="B107" s="28"/>
      <c r="C107" s="25" t="s">
        <v>27</v>
      </c>
      <c r="D107" s="29"/>
      <c r="E107" s="29"/>
      <c r="F107" s="23" t="str">
        <f>E12</f>
        <v xml:space="preserve"> </v>
      </c>
      <c r="G107" s="29"/>
      <c r="H107" s="29"/>
      <c r="I107" s="29"/>
      <c r="J107" s="29"/>
      <c r="K107" s="25" t="s">
        <v>31</v>
      </c>
      <c r="L107" s="29"/>
      <c r="M107" s="202" t="str">
        <f>E18</f>
        <v xml:space="preserve"> </v>
      </c>
      <c r="N107" s="171"/>
      <c r="O107" s="171"/>
      <c r="P107" s="171"/>
      <c r="Q107" s="171"/>
      <c r="R107" s="30"/>
    </row>
    <row r="108" spans="2:63" s="1" customFormat="1" ht="14.4" customHeight="1" x14ac:dyDescent="0.3">
      <c r="B108" s="28"/>
      <c r="C108" s="25" t="s">
        <v>30</v>
      </c>
      <c r="D108" s="29"/>
      <c r="E108" s="29"/>
      <c r="F108" s="23" t="str">
        <f>IF(E15="","",E15)</f>
        <v xml:space="preserve"> </v>
      </c>
      <c r="G108" s="29"/>
      <c r="H108" s="29"/>
      <c r="I108" s="29"/>
      <c r="J108" s="29"/>
      <c r="K108" s="25" t="s">
        <v>33</v>
      </c>
      <c r="L108" s="29"/>
      <c r="M108" s="202" t="str">
        <f>E21</f>
        <v xml:space="preserve"> </v>
      </c>
      <c r="N108" s="171"/>
      <c r="O108" s="171"/>
      <c r="P108" s="171"/>
      <c r="Q108" s="171"/>
      <c r="R108" s="30"/>
    </row>
    <row r="109" spans="2:63" s="1" customFormat="1" ht="10.35" customHeight="1" x14ac:dyDescent="0.3">
      <c r="B109" s="28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30"/>
    </row>
    <row r="110" spans="2:63" s="7" customFormat="1" ht="29.25" customHeight="1" x14ac:dyDescent="0.3">
      <c r="B110" s="111"/>
      <c r="C110" s="112" t="s">
        <v>122</v>
      </c>
      <c r="D110" s="113" t="s">
        <v>123</v>
      </c>
      <c r="E110" s="113" t="s">
        <v>56</v>
      </c>
      <c r="F110" s="217" t="s">
        <v>124</v>
      </c>
      <c r="G110" s="218"/>
      <c r="H110" s="218"/>
      <c r="I110" s="218"/>
      <c r="J110" s="113" t="s">
        <v>125</v>
      </c>
      <c r="K110" s="113" t="s">
        <v>126</v>
      </c>
      <c r="L110" s="219" t="s">
        <v>127</v>
      </c>
      <c r="M110" s="218"/>
      <c r="N110" s="217" t="s">
        <v>114</v>
      </c>
      <c r="O110" s="218"/>
      <c r="P110" s="218"/>
      <c r="Q110" s="220"/>
      <c r="R110" s="114"/>
      <c r="T110" s="69" t="s">
        <v>128</v>
      </c>
      <c r="U110" s="70" t="s">
        <v>38</v>
      </c>
      <c r="V110" s="70" t="s">
        <v>129</v>
      </c>
      <c r="W110" s="70" t="s">
        <v>130</v>
      </c>
      <c r="X110" s="70" t="s">
        <v>131</v>
      </c>
      <c r="Y110" s="70" t="s">
        <v>132</v>
      </c>
      <c r="Z110" s="70" t="s">
        <v>133</v>
      </c>
      <c r="AA110" s="71" t="s">
        <v>134</v>
      </c>
    </row>
    <row r="111" spans="2:63" s="1" customFormat="1" ht="29.25" customHeight="1" x14ac:dyDescent="0.35">
      <c r="B111" s="28"/>
      <c r="C111" s="73" t="s">
        <v>110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21">
        <f>BK111</f>
        <v>0</v>
      </c>
      <c r="O111" s="222"/>
      <c r="P111" s="222"/>
      <c r="Q111" s="222"/>
      <c r="R111" s="30"/>
      <c r="T111" s="72"/>
      <c r="U111" s="44"/>
      <c r="V111" s="44"/>
      <c r="W111" s="115">
        <f>W112+W178</f>
        <v>0</v>
      </c>
      <c r="X111" s="44"/>
      <c r="Y111" s="115">
        <f>Y112+Y178</f>
        <v>0</v>
      </c>
      <c r="Z111" s="44"/>
      <c r="AA111" s="116">
        <f>AA112+AA178</f>
        <v>0</v>
      </c>
      <c r="AT111" s="14" t="s">
        <v>73</v>
      </c>
      <c r="AU111" s="14" t="s">
        <v>106</v>
      </c>
      <c r="BK111" s="117">
        <f>BK112+BK178</f>
        <v>0</v>
      </c>
    </row>
    <row r="112" spans="2:63" s="8" customFormat="1" ht="37.35" customHeight="1" x14ac:dyDescent="0.35">
      <c r="B112" s="118"/>
      <c r="C112" s="119"/>
      <c r="D112" s="120" t="s">
        <v>116</v>
      </c>
      <c r="E112" s="120"/>
      <c r="F112" s="120"/>
      <c r="G112" s="120"/>
      <c r="H112" s="120"/>
      <c r="I112" s="120"/>
      <c r="J112" s="120"/>
      <c r="K112" s="120"/>
      <c r="L112" s="120"/>
      <c r="M112" s="120"/>
      <c r="N112" s="205">
        <f>BK112</f>
        <v>0</v>
      </c>
      <c r="O112" s="206"/>
      <c r="P112" s="206"/>
      <c r="Q112" s="206"/>
      <c r="R112" s="121"/>
      <c r="T112" s="122"/>
      <c r="U112" s="119"/>
      <c r="V112" s="119"/>
      <c r="W112" s="123">
        <f>SUM(W113:W177)</f>
        <v>0</v>
      </c>
      <c r="X112" s="119"/>
      <c r="Y112" s="123">
        <f>SUM(Y113:Y177)</f>
        <v>0</v>
      </c>
      <c r="Z112" s="119"/>
      <c r="AA112" s="124">
        <f>SUM(AA113:AA177)</f>
        <v>0</v>
      </c>
      <c r="AR112" s="125" t="s">
        <v>135</v>
      </c>
      <c r="AT112" s="126" t="s">
        <v>73</v>
      </c>
      <c r="AU112" s="126" t="s">
        <v>74</v>
      </c>
      <c r="AY112" s="125" t="s">
        <v>136</v>
      </c>
      <c r="BK112" s="127">
        <f>SUM(BK113:BK177)</f>
        <v>0</v>
      </c>
    </row>
    <row r="113" spans="2:65" s="1" customFormat="1" ht="31.5" customHeight="1" x14ac:dyDescent="0.3">
      <c r="B113" s="128"/>
      <c r="C113" s="129" t="s">
        <v>163</v>
      </c>
      <c r="D113" s="129" t="s">
        <v>137</v>
      </c>
      <c r="E113" s="130" t="s">
        <v>927</v>
      </c>
      <c r="F113" s="210" t="s">
        <v>928</v>
      </c>
      <c r="G113" s="211"/>
      <c r="H113" s="211"/>
      <c r="I113" s="211"/>
      <c r="J113" s="131" t="s">
        <v>166</v>
      </c>
      <c r="K113" s="132">
        <v>207</v>
      </c>
      <c r="L113" s="212">
        <v>0</v>
      </c>
      <c r="M113" s="211"/>
      <c r="N113" s="212">
        <f>ROUND(L113*K113,2)</f>
        <v>0</v>
      </c>
      <c r="O113" s="211"/>
      <c r="P113" s="211"/>
      <c r="Q113" s="211"/>
      <c r="R113" s="133"/>
      <c r="T113" s="134" t="s">
        <v>3</v>
      </c>
      <c r="U113" s="37" t="s">
        <v>39</v>
      </c>
      <c r="V113" s="135">
        <v>0</v>
      </c>
      <c r="W113" s="135">
        <f>V113*K113</f>
        <v>0</v>
      </c>
      <c r="X113" s="135">
        <v>0</v>
      </c>
      <c r="Y113" s="135">
        <f>X113*K113</f>
        <v>0</v>
      </c>
      <c r="Z113" s="135">
        <v>0</v>
      </c>
      <c r="AA113" s="136">
        <f>Z113*K113</f>
        <v>0</v>
      </c>
      <c r="AR113" s="14" t="s">
        <v>135</v>
      </c>
      <c r="AT113" s="14" t="s">
        <v>137</v>
      </c>
      <c r="AU113" s="14" t="s">
        <v>20</v>
      </c>
      <c r="AY113" s="14" t="s">
        <v>136</v>
      </c>
      <c r="BE113" s="137">
        <f>IF(U113="základní",N113,0)</f>
        <v>0</v>
      </c>
      <c r="BF113" s="137">
        <f>IF(U113="snížená",N113,0)</f>
        <v>0</v>
      </c>
      <c r="BG113" s="137">
        <f>IF(U113="zákl. přenesená",N113,0)</f>
        <v>0</v>
      </c>
      <c r="BH113" s="137">
        <f>IF(U113="sníž. přenesená",N113,0)</f>
        <v>0</v>
      </c>
      <c r="BI113" s="137">
        <f>IF(U113="nulová",N113,0)</f>
        <v>0</v>
      </c>
      <c r="BJ113" s="14" t="s">
        <v>20</v>
      </c>
      <c r="BK113" s="137">
        <f>ROUND(L113*K113,2)</f>
        <v>0</v>
      </c>
      <c r="BL113" s="14" t="s">
        <v>135</v>
      </c>
      <c r="BM113" s="14" t="s">
        <v>929</v>
      </c>
    </row>
    <row r="114" spans="2:65" s="9" customFormat="1" ht="31.5" customHeight="1" x14ac:dyDescent="0.3">
      <c r="B114" s="138"/>
      <c r="C114" s="139"/>
      <c r="D114" s="139"/>
      <c r="E114" s="140" t="s">
        <v>3</v>
      </c>
      <c r="F114" s="213" t="s">
        <v>930</v>
      </c>
      <c r="G114" s="214"/>
      <c r="H114" s="214"/>
      <c r="I114" s="214"/>
      <c r="J114" s="139"/>
      <c r="K114" s="141" t="s">
        <v>3</v>
      </c>
      <c r="L114" s="139"/>
      <c r="M114" s="139"/>
      <c r="N114" s="139"/>
      <c r="O114" s="139"/>
      <c r="P114" s="139"/>
      <c r="Q114" s="139"/>
      <c r="R114" s="142"/>
      <c r="T114" s="143"/>
      <c r="U114" s="139"/>
      <c r="V114" s="139"/>
      <c r="W114" s="139"/>
      <c r="X114" s="139"/>
      <c r="Y114" s="139"/>
      <c r="Z114" s="139"/>
      <c r="AA114" s="144"/>
      <c r="AT114" s="145" t="s">
        <v>143</v>
      </c>
      <c r="AU114" s="145" t="s">
        <v>20</v>
      </c>
      <c r="AV114" s="9" t="s">
        <v>20</v>
      </c>
      <c r="AW114" s="9" t="s">
        <v>32</v>
      </c>
      <c r="AX114" s="9" t="s">
        <v>74</v>
      </c>
      <c r="AY114" s="145" t="s">
        <v>136</v>
      </c>
    </row>
    <row r="115" spans="2:65" s="9" customFormat="1" ht="22.5" customHeight="1" x14ac:dyDescent="0.3">
      <c r="B115" s="138"/>
      <c r="C115" s="139"/>
      <c r="D115" s="139"/>
      <c r="E115" s="140" t="s">
        <v>3</v>
      </c>
      <c r="F115" s="215" t="s">
        <v>153</v>
      </c>
      <c r="G115" s="214"/>
      <c r="H115" s="214"/>
      <c r="I115" s="214"/>
      <c r="J115" s="139"/>
      <c r="K115" s="141" t="s">
        <v>3</v>
      </c>
      <c r="L115" s="139"/>
      <c r="M115" s="139"/>
      <c r="N115" s="139"/>
      <c r="O115" s="139"/>
      <c r="P115" s="139"/>
      <c r="Q115" s="139"/>
      <c r="R115" s="142"/>
      <c r="T115" s="143"/>
      <c r="U115" s="139"/>
      <c r="V115" s="139"/>
      <c r="W115" s="139"/>
      <c r="X115" s="139"/>
      <c r="Y115" s="139"/>
      <c r="Z115" s="139"/>
      <c r="AA115" s="144"/>
      <c r="AT115" s="145" t="s">
        <v>143</v>
      </c>
      <c r="AU115" s="145" t="s">
        <v>20</v>
      </c>
      <c r="AV115" s="9" t="s">
        <v>20</v>
      </c>
      <c r="AW115" s="9" t="s">
        <v>32</v>
      </c>
      <c r="AX115" s="9" t="s">
        <v>74</v>
      </c>
      <c r="AY115" s="145" t="s">
        <v>136</v>
      </c>
    </row>
    <row r="116" spans="2:65" s="9" customFormat="1" ht="22.5" customHeight="1" x14ac:dyDescent="0.3">
      <c r="B116" s="138"/>
      <c r="C116" s="139"/>
      <c r="D116" s="139"/>
      <c r="E116" s="140" t="s">
        <v>3</v>
      </c>
      <c r="F116" s="215" t="s">
        <v>931</v>
      </c>
      <c r="G116" s="214"/>
      <c r="H116" s="214"/>
      <c r="I116" s="214"/>
      <c r="J116" s="139"/>
      <c r="K116" s="141" t="s">
        <v>3</v>
      </c>
      <c r="L116" s="139"/>
      <c r="M116" s="139"/>
      <c r="N116" s="139"/>
      <c r="O116" s="139"/>
      <c r="P116" s="139"/>
      <c r="Q116" s="139"/>
      <c r="R116" s="142"/>
      <c r="T116" s="143"/>
      <c r="U116" s="139"/>
      <c r="V116" s="139"/>
      <c r="W116" s="139"/>
      <c r="X116" s="139"/>
      <c r="Y116" s="139"/>
      <c r="Z116" s="139"/>
      <c r="AA116" s="144"/>
      <c r="AT116" s="145" t="s">
        <v>143</v>
      </c>
      <c r="AU116" s="145" t="s">
        <v>20</v>
      </c>
      <c r="AV116" s="9" t="s">
        <v>20</v>
      </c>
      <c r="AW116" s="9" t="s">
        <v>32</v>
      </c>
      <c r="AX116" s="9" t="s">
        <v>74</v>
      </c>
      <c r="AY116" s="145" t="s">
        <v>136</v>
      </c>
    </row>
    <row r="117" spans="2:65" s="10" customFormat="1" ht="22.5" customHeight="1" x14ac:dyDescent="0.3">
      <c r="B117" s="146"/>
      <c r="C117" s="147"/>
      <c r="D117" s="147"/>
      <c r="E117" s="148" t="s">
        <v>145</v>
      </c>
      <c r="F117" s="208" t="s">
        <v>932</v>
      </c>
      <c r="G117" s="209"/>
      <c r="H117" s="209"/>
      <c r="I117" s="209"/>
      <c r="J117" s="147"/>
      <c r="K117" s="149">
        <v>207</v>
      </c>
      <c r="L117" s="147"/>
      <c r="M117" s="147"/>
      <c r="N117" s="147"/>
      <c r="O117" s="147"/>
      <c r="P117" s="147"/>
      <c r="Q117" s="147"/>
      <c r="R117" s="150"/>
      <c r="T117" s="151"/>
      <c r="U117" s="147"/>
      <c r="V117" s="147"/>
      <c r="W117" s="147"/>
      <c r="X117" s="147"/>
      <c r="Y117" s="147"/>
      <c r="Z117" s="147"/>
      <c r="AA117" s="152"/>
      <c r="AT117" s="153" t="s">
        <v>143</v>
      </c>
      <c r="AU117" s="153" t="s">
        <v>20</v>
      </c>
      <c r="AV117" s="10" t="s">
        <v>105</v>
      </c>
      <c r="AW117" s="10" t="s">
        <v>32</v>
      </c>
      <c r="AX117" s="10" t="s">
        <v>74</v>
      </c>
      <c r="AY117" s="153" t="s">
        <v>136</v>
      </c>
    </row>
    <row r="118" spans="2:65" s="10" customFormat="1" ht="22.5" customHeight="1" x14ac:dyDescent="0.3">
      <c r="B118" s="146"/>
      <c r="C118" s="147"/>
      <c r="D118" s="147"/>
      <c r="E118" s="148" t="s">
        <v>146</v>
      </c>
      <c r="F118" s="208" t="s">
        <v>933</v>
      </c>
      <c r="G118" s="209"/>
      <c r="H118" s="209"/>
      <c r="I118" s="209"/>
      <c r="J118" s="147"/>
      <c r="K118" s="149">
        <v>207</v>
      </c>
      <c r="L118" s="147"/>
      <c r="M118" s="147"/>
      <c r="N118" s="147"/>
      <c r="O118" s="147"/>
      <c r="P118" s="147"/>
      <c r="Q118" s="147"/>
      <c r="R118" s="150"/>
      <c r="T118" s="151"/>
      <c r="U118" s="147"/>
      <c r="V118" s="147"/>
      <c r="W118" s="147"/>
      <c r="X118" s="147"/>
      <c r="Y118" s="147"/>
      <c r="Z118" s="147"/>
      <c r="AA118" s="152"/>
      <c r="AT118" s="153" t="s">
        <v>143</v>
      </c>
      <c r="AU118" s="153" t="s">
        <v>20</v>
      </c>
      <c r="AV118" s="10" t="s">
        <v>105</v>
      </c>
      <c r="AW118" s="10" t="s">
        <v>32</v>
      </c>
      <c r="AX118" s="10" t="s">
        <v>20</v>
      </c>
      <c r="AY118" s="153" t="s">
        <v>136</v>
      </c>
    </row>
    <row r="119" spans="2:65" s="1" customFormat="1" ht="22.5" customHeight="1" x14ac:dyDescent="0.3">
      <c r="B119" s="128"/>
      <c r="C119" s="129" t="s">
        <v>183</v>
      </c>
      <c r="D119" s="129" t="s">
        <v>137</v>
      </c>
      <c r="E119" s="130" t="s">
        <v>934</v>
      </c>
      <c r="F119" s="210" t="s">
        <v>935</v>
      </c>
      <c r="G119" s="211"/>
      <c r="H119" s="211"/>
      <c r="I119" s="211"/>
      <c r="J119" s="131" t="s">
        <v>166</v>
      </c>
      <c r="K119" s="132">
        <v>564</v>
      </c>
      <c r="L119" s="212">
        <v>0</v>
      </c>
      <c r="M119" s="211"/>
      <c r="N119" s="212">
        <f>ROUND(L119*K119,2)</f>
        <v>0</v>
      </c>
      <c r="O119" s="211"/>
      <c r="P119" s="211"/>
      <c r="Q119" s="211"/>
      <c r="R119" s="133"/>
      <c r="T119" s="134" t="s">
        <v>3</v>
      </c>
      <c r="U119" s="37" t="s">
        <v>39</v>
      </c>
      <c r="V119" s="135">
        <v>0</v>
      </c>
      <c r="W119" s="135">
        <f>V119*K119</f>
        <v>0</v>
      </c>
      <c r="X119" s="135">
        <v>0</v>
      </c>
      <c r="Y119" s="135">
        <f>X119*K119</f>
        <v>0</v>
      </c>
      <c r="Z119" s="135">
        <v>0</v>
      </c>
      <c r="AA119" s="136">
        <f>Z119*K119</f>
        <v>0</v>
      </c>
      <c r="AR119" s="14" t="s">
        <v>135</v>
      </c>
      <c r="AT119" s="14" t="s">
        <v>137</v>
      </c>
      <c r="AU119" s="14" t="s">
        <v>20</v>
      </c>
      <c r="AY119" s="14" t="s">
        <v>136</v>
      </c>
      <c r="BE119" s="137">
        <f>IF(U119="základní",N119,0)</f>
        <v>0</v>
      </c>
      <c r="BF119" s="137">
        <f>IF(U119="snížená",N119,0)</f>
        <v>0</v>
      </c>
      <c r="BG119" s="137">
        <f>IF(U119="zákl. přenesená",N119,0)</f>
        <v>0</v>
      </c>
      <c r="BH119" s="137">
        <f>IF(U119="sníž. přenesená",N119,0)</f>
        <v>0</v>
      </c>
      <c r="BI119" s="137">
        <f>IF(U119="nulová",N119,0)</f>
        <v>0</v>
      </c>
      <c r="BJ119" s="14" t="s">
        <v>20</v>
      </c>
      <c r="BK119" s="137">
        <f>ROUND(L119*K119,2)</f>
        <v>0</v>
      </c>
      <c r="BL119" s="14" t="s">
        <v>135</v>
      </c>
      <c r="BM119" s="14" t="s">
        <v>936</v>
      </c>
    </row>
    <row r="120" spans="2:65" s="9" customFormat="1" ht="22.5" customHeight="1" x14ac:dyDescent="0.3">
      <c r="B120" s="138"/>
      <c r="C120" s="139"/>
      <c r="D120" s="139"/>
      <c r="E120" s="140" t="s">
        <v>3</v>
      </c>
      <c r="F120" s="213" t="s">
        <v>937</v>
      </c>
      <c r="G120" s="214"/>
      <c r="H120" s="214"/>
      <c r="I120" s="214"/>
      <c r="J120" s="139"/>
      <c r="K120" s="141" t="s">
        <v>3</v>
      </c>
      <c r="L120" s="139"/>
      <c r="M120" s="139"/>
      <c r="N120" s="139"/>
      <c r="O120" s="139"/>
      <c r="P120" s="139"/>
      <c r="Q120" s="139"/>
      <c r="R120" s="142"/>
      <c r="T120" s="143"/>
      <c r="U120" s="139"/>
      <c r="V120" s="139"/>
      <c r="W120" s="139"/>
      <c r="X120" s="139"/>
      <c r="Y120" s="139"/>
      <c r="Z120" s="139"/>
      <c r="AA120" s="144"/>
      <c r="AT120" s="145" t="s">
        <v>143</v>
      </c>
      <c r="AU120" s="145" t="s">
        <v>20</v>
      </c>
      <c r="AV120" s="9" t="s">
        <v>20</v>
      </c>
      <c r="AW120" s="9" t="s">
        <v>32</v>
      </c>
      <c r="AX120" s="9" t="s">
        <v>74</v>
      </c>
      <c r="AY120" s="145" t="s">
        <v>136</v>
      </c>
    </row>
    <row r="121" spans="2:65" s="9" customFormat="1" ht="22.5" customHeight="1" x14ac:dyDescent="0.3">
      <c r="B121" s="138"/>
      <c r="C121" s="139"/>
      <c r="D121" s="139"/>
      <c r="E121" s="140" t="s">
        <v>3</v>
      </c>
      <c r="F121" s="215" t="s">
        <v>153</v>
      </c>
      <c r="G121" s="214"/>
      <c r="H121" s="214"/>
      <c r="I121" s="214"/>
      <c r="J121" s="139"/>
      <c r="K121" s="141" t="s">
        <v>3</v>
      </c>
      <c r="L121" s="139"/>
      <c r="M121" s="139"/>
      <c r="N121" s="139"/>
      <c r="O121" s="139"/>
      <c r="P121" s="139"/>
      <c r="Q121" s="139"/>
      <c r="R121" s="142"/>
      <c r="T121" s="143"/>
      <c r="U121" s="139"/>
      <c r="V121" s="139"/>
      <c r="W121" s="139"/>
      <c r="X121" s="139"/>
      <c r="Y121" s="139"/>
      <c r="Z121" s="139"/>
      <c r="AA121" s="144"/>
      <c r="AT121" s="145" t="s">
        <v>143</v>
      </c>
      <c r="AU121" s="145" t="s">
        <v>20</v>
      </c>
      <c r="AV121" s="9" t="s">
        <v>20</v>
      </c>
      <c r="AW121" s="9" t="s">
        <v>32</v>
      </c>
      <c r="AX121" s="9" t="s">
        <v>74</v>
      </c>
      <c r="AY121" s="145" t="s">
        <v>136</v>
      </c>
    </row>
    <row r="122" spans="2:65" s="9" customFormat="1" ht="22.5" customHeight="1" x14ac:dyDescent="0.3">
      <c r="B122" s="138"/>
      <c r="C122" s="139"/>
      <c r="D122" s="139"/>
      <c r="E122" s="140" t="s">
        <v>3</v>
      </c>
      <c r="F122" s="215" t="s">
        <v>931</v>
      </c>
      <c r="G122" s="214"/>
      <c r="H122" s="214"/>
      <c r="I122" s="214"/>
      <c r="J122" s="139"/>
      <c r="K122" s="141" t="s">
        <v>3</v>
      </c>
      <c r="L122" s="139"/>
      <c r="M122" s="139"/>
      <c r="N122" s="139"/>
      <c r="O122" s="139"/>
      <c r="P122" s="139"/>
      <c r="Q122" s="139"/>
      <c r="R122" s="142"/>
      <c r="T122" s="143"/>
      <c r="U122" s="139"/>
      <c r="V122" s="139"/>
      <c r="W122" s="139"/>
      <c r="X122" s="139"/>
      <c r="Y122" s="139"/>
      <c r="Z122" s="139"/>
      <c r="AA122" s="144"/>
      <c r="AT122" s="145" t="s">
        <v>143</v>
      </c>
      <c r="AU122" s="145" t="s">
        <v>20</v>
      </c>
      <c r="AV122" s="9" t="s">
        <v>20</v>
      </c>
      <c r="AW122" s="9" t="s">
        <v>32</v>
      </c>
      <c r="AX122" s="9" t="s">
        <v>74</v>
      </c>
      <c r="AY122" s="145" t="s">
        <v>136</v>
      </c>
    </row>
    <row r="123" spans="2:65" s="10" customFormat="1" ht="22.5" customHeight="1" x14ac:dyDescent="0.3">
      <c r="B123" s="146"/>
      <c r="C123" s="147"/>
      <c r="D123" s="147"/>
      <c r="E123" s="148" t="s">
        <v>156</v>
      </c>
      <c r="F123" s="208" t="s">
        <v>938</v>
      </c>
      <c r="G123" s="209"/>
      <c r="H123" s="209"/>
      <c r="I123" s="209"/>
      <c r="J123" s="147"/>
      <c r="K123" s="149">
        <v>564</v>
      </c>
      <c r="L123" s="147"/>
      <c r="M123" s="147"/>
      <c r="N123" s="147"/>
      <c r="O123" s="147"/>
      <c r="P123" s="147"/>
      <c r="Q123" s="147"/>
      <c r="R123" s="150"/>
      <c r="T123" s="151"/>
      <c r="U123" s="147"/>
      <c r="V123" s="147"/>
      <c r="W123" s="147"/>
      <c r="X123" s="147"/>
      <c r="Y123" s="147"/>
      <c r="Z123" s="147"/>
      <c r="AA123" s="152"/>
      <c r="AT123" s="153" t="s">
        <v>143</v>
      </c>
      <c r="AU123" s="153" t="s">
        <v>20</v>
      </c>
      <c r="AV123" s="10" t="s">
        <v>105</v>
      </c>
      <c r="AW123" s="10" t="s">
        <v>32</v>
      </c>
      <c r="AX123" s="10" t="s">
        <v>74</v>
      </c>
      <c r="AY123" s="153" t="s">
        <v>136</v>
      </c>
    </row>
    <row r="124" spans="2:65" s="10" customFormat="1" ht="22.5" customHeight="1" x14ac:dyDescent="0.3">
      <c r="B124" s="146"/>
      <c r="C124" s="147"/>
      <c r="D124" s="147"/>
      <c r="E124" s="148" t="s">
        <v>159</v>
      </c>
      <c r="F124" s="208" t="s">
        <v>939</v>
      </c>
      <c r="G124" s="209"/>
      <c r="H124" s="209"/>
      <c r="I124" s="209"/>
      <c r="J124" s="147"/>
      <c r="K124" s="149">
        <v>564</v>
      </c>
      <c r="L124" s="147"/>
      <c r="M124" s="147"/>
      <c r="N124" s="147"/>
      <c r="O124" s="147"/>
      <c r="P124" s="147"/>
      <c r="Q124" s="147"/>
      <c r="R124" s="150"/>
      <c r="T124" s="151"/>
      <c r="U124" s="147"/>
      <c r="V124" s="147"/>
      <c r="W124" s="147"/>
      <c r="X124" s="147"/>
      <c r="Y124" s="147"/>
      <c r="Z124" s="147"/>
      <c r="AA124" s="152"/>
      <c r="AT124" s="153" t="s">
        <v>143</v>
      </c>
      <c r="AU124" s="153" t="s">
        <v>20</v>
      </c>
      <c r="AV124" s="10" t="s">
        <v>105</v>
      </c>
      <c r="AW124" s="10" t="s">
        <v>32</v>
      </c>
      <c r="AX124" s="10" t="s">
        <v>20</v>
      </c>
      <c r="AY124" s="153" t="s">
        <v>136</v>
      </c>
    </row>
    <row r="125" spans="2:65" s="1" customFormat="1" ht="22.5" customHeight="1" x14ac:dyDescent="0.3">
      <c r="B125" s="128"/>
      <c r="C125" s="129" t="s">
        <v>194</v>
      </c>
      <c r="D125" s="129" t="s">
        <v>137</v>
      </c>
      <c r="E125" s="130" t="s">
        <v>940</v>
      </c>
      <c r="F125" s="210" t="s">
        <v>941</v>
      </c>
      <c r="G125" s="211"/>
      <c r="H125" s="211"/>
      <c r="I125" s="211"/>
      <c r="J125" s="131" t="s">
        <v>166</v>
      </c>
      <c r="K125" s="132">
        <v>564</v>
      </c>
      <c r="L125" s="212">
        <v>0</v>
      </c>
      <c r="M125" s="211"/>
      <c r="N125" s="212">
        <f>ROUND(L125*K125,2)</f>
        <v>0</v>
      </c>
      <c r="O125" s="211"/>
      <c r="P125" s="211"/>
      <c r="Q125" s="211"/>
      <c r="R125" s="133"/>
      <c r="T125" s="134" t="s">
        <v>3</v>
      </c>
      <c r="U125" s="37" t="s">
        <v>39</v>
      </c>
      <c r="V125" s="135">
        <v>0</v>
      </c>
      <c r="W125" s="135">
        <f>V125*K125</f>
        <v>0</v>
      </c>
      <c r="X125" s="135">
        <v>0</v>
      </c>
      <c r="Y125" s="135">
        <f>X125*K125</f>
        <v>0</v>
      </c>
      <c r="Z125" s="135">
        <v>0</v>
      </c>
      <c r="AA125" s="136">
        <f>Z125*K125</f>
        <v>0</v>
      </c>
      <c r="AR125" s="14" t="s">
        <v>135</v>
      </c>
      <c r="AT125" s="14" t="s">
        <v>137</v>
      </c>
      <c r="AU125" s="14" t="s">
        <v>20</v>
      </c>
      <c r="AY125" s="14" t="s">
        <v>136</v>
      </c>
      <c r="BE125" s="137">
        <f>IF(U125="základní",N125,0)</f>
        <v>0</v>
      </c>
      <c r="BF125" s="137">
        <f>IF(U125="snížená",N125,0)</f>
        <v>0</v>
      </c>
      <c r="BG125" s="137">
        <f>IF(U125="zákl. přenesená",N125,0)</f>
        <v>0</v>
      </c>
      <c r="BH125" s="137">
        <f>IF(U125="sníž. přenesená",N125,0)</f>
        <v>0</v>
      </c>
      <c r="BI125" s="137">
        <f>IF(U125="nulová",N125,0)</f>
        <v>0</v>
      </c>
      <c r="BJ125" s="14" t="s">
        <v>20</v>
      </c>
      <c r="BK125" s="137">
        <f>ROUND(L125*K125,2)</f>
        <v>0</v>
      </c>
      <c r="BL125" s="14" t="s">
        <v>135</v>
      </c>
      <c r="BM125" s="14" t="s">
        <v>942</v>
      </c>
    </row>
    <row r="126" spans="2:65" s="9" customFormat="1" ht="22.5" customHeight="1" x14ac:dyDescent="0.3">
      <c r="B126" s="138"/>
      <c r="C126" s="139"/>
      <c r="D126" s="139"/>
      <c r="E126" s="140" t="s">
        <v>3</v>
      </c>
      <c r="F126" s="213" t="s">
        <v>943</v>
      </c>
      <c r="G126" s="214"/>
      <c r="H126" s="214"/>
      <c r="I126" s="214"/>
      <c r="J126" s="139"/>
      <c r="K126" s="141" t="s">
        <v>3</v>
      </c>
      <c r="L126" s="139"/>
      <c r="M126" s="139"/>
      <c r="N126" s="139"/>
      <c r="O126" s="139"/>
      <c r="P126" s="139"/>
      <c r="Q126" s="139"/>
      <c r="R126" s="142"/>
      <c r="T126" s="143"/>
      <c r="U126" s="139"/>
      <c r="V126" s="139"/>
      <c r="W126" s="139"/>
      <c r="X126" s="139"/>
      <c r="Y126" s="139"/>
      <c r="Z126" s="139"/>
      <c r="AA126" s="144"/>
      <c r="AT126" s="145" t="s">
        <v>143</v>
      </c>
      <c r="AU126" s="145" t="s">
        <v>20</v>
      </c>
      <c r="AV126" s="9" t="s">
        <v>20</v>
      </c>
      <c r="AW126" s="9" t="s">
        <v>32</v>
      </c>
      <c r="AX126" s="9" t="s">
        <v>74</v>
      </c>
      <c r="AY126" s="145" t="s">
        <v>136</v>
      </c>
    </row>
    <row r="127" spans="2:65" s="9" customFormat="1" ht="22.5" customHeight="1" x14ac:dyDescent="0.3">
      <c r="B127" s="138"/>
      <c r="C127" s="139"/>
      <c r="D127" s="139"/>
      <c r="E127" s="140" t="s">
        <v>3</v>
      </c>
      <c r="F127" s="215" t="s">
        <v>153</v>
      </c>
      <c r="G127" s="214"/>
      <c r="H127" s="214"/>
      <c r="I127" s="214"/>
      <c r="J127" s="139"/>
      <c r="K127" s="141" t="s">
        <v>3</v>
      </c>
      <c r="L127" s="139"/>
      <c r="M127" s="139"/>
      <c r="N127" s="139"/>
      <c r="O127" s="139"/>
      <c r="P127" s="139"/>
      <c r="Q127" s="139"/>
      <c r="R127" s="142"/>
      <c r="T127" s="143"/>
      <c r="U127" s="139"/>
      <c r="V127" s="139"/>
      <c r="W127" s="139"/>
      <c r="X127" s="139"/>
      <c r="Y127" s="139"/>
      <c r="Z127" s="139"/>
      <c r="AA127" s="144"/>
      <c r="AT127" s="145" t="s">
        <v>143</v>
      </c>
      <c r="AU127" s="145" t="s">
        <v>20</v>
      </c>
      <c r="AV127" s="9" t="s">
        <v>20</v>
      </c>
      <c r="AW127" s="9" t="s">
        <v>32</v>
      </c>
      <c r="AX127" s="9" t="s">
        <v>74</v>
      </c>
      <c r="AY127" s="145" t="s">
        <v>136</v>
      </c>
    </row>
    <row r="128" spans="2:65" s="9" customFormat="1" ht="22.5" customHeight="1" x14ac:dyDescent="0.3">
      <c r="B128" s="138"/>
      <c r="C128" s="139"/>
      <c r="D128" s="139"/>
      <c r="E128" s="140" t="s">
        <v>3</v>
      </c>
      <c r="F128" s="215" t="s">
        <v>931</v>
      </c>
      <c r="G128" s="214"/>
      <c r="H128" s="214"/>
      <c r="I128" s="214"/>
      <c r="J128" s="139"/>
      <c r="K128" s="141" t="s">
        <v>3</v>
      </c>
      <c r="L128" s="139"/>
      <c r="M128" s="139"/>
      <c r="N128" s="139"/>
      <c r="O128" s="139"/>
      <c r="P128" s="139"/>
      <c r="Q128" s="139"/>
      <c r="R128" s="142"/>
      <c r="T128" s="143"/>
      <c r="U128" s="139"/>
      <c r="V128" s="139"/>
      <c r="W128" s="139"/>
      <c r="X128" s="139"/>
      <c r="Y128" s="139"/>
      <c r="Z128" s="139"/>
      <c r="AA128" s="144"/>
      <c r="AT128" s="145" t="s">
        <v>143</v>
      </c>
      <c r="AU128" s="145" t="s">
        <v>20</v>
      </c>
      <c r="AV128" s="9" t="s">
        <v>20</v>
      </c>
      <c r="AW128" s="9" t="s">
        <v>32</v>
      </c>
      <c r="AX128" s="9" t="s">
        <v>74</v>
      </c>
      <c r="AY128" s="145" t="s">
        <v>136</v>
      </c>
    </row>
    <row r="129" spans="2:65" s="10" customFormat="1" ht="22.5" customHeight="1" x14ac:dyDescent="0.3">
      <c r="B129" s="146"/>
      <c r="C129" s="147"/>
      <c r="D129" s="147"/>
      <c r="E129" s="148" t="s">
        <v>170</v>
      </c>
      <c r="F129" s="208" t="s">
        <v>938</v>
      </c>
      <c r="G129" s="209"/>
      <c r="H129" s="209"/>
      <c r="I129" s="209"/>
      <c r="J129" s="147"/>
      <c r="K129" s="149">
        <v>564</v>
      </c>
      <c r="L129" s="147"/>
      <c r="M129" s="147"/>
      <c r="N129" s="147"/>
      <c r="O129" s="147"/>
      <c r="P129" s="147"/>
      <c r="Q129" s="147"/>
      <c r="R129" s="150"/>
      <c r="T129" s="151"/>
      <c r="U129" s="147"/>
      <c r="V129" s="147"/>
      <c r="W129" s="147"/>
      <c r="X129" s="147"/>
      <c r="Y129" s="147"/>
      <c r="Z129" s="147"/>
      <c r="AA129" s="152"/>
      <c r="AT129" s="153" t="s">
        <v>143</v>
      </c>
      <c r="AU129" s="153" t="s">
        <v>20</v>
      </c>
      <c r="AV129" s="10" t="s">
        <v>105</v>
      </c>
      <c r="AW129" s="10" t="s">
        <v>32</v>
      </c>
      <c r="AX129" s="10" t="s">
        <v>74</v>
      </c>
      <c r="AY129" s="153" t="s">
        <v>136</v>
      </c>
    </row>
    <row r="130" spans="2:65" s="10" customFormat="1" ht="22.5" customHeight="1" x14ac:dyDescent="0.3">
      <c r="B130" s="146"/>
      <c r="C130" s="147"/>
      <c r="D130" s="147"/>
      <c r="E130" s="148" t="s">
        <v>172</v>
      </c>
      <c r="F130" s="208" t="s">
        <v>939</v>
      </c>
      <c r="G130" s="209"/>
      <c r="H130" s="209"/>
      <c r="I130" s="209"/>
      <c r="J130" s="147"/>
      <c r="K130" s="149">
        <v>564</v>
      </c>
      <c r="L130" s="147"/>
      <c r="M130" s="147"/>
      <c r="N130" s="147"/>
      <c r="O130" s="147"/>
      <c r="P130" s="147"/>
      <c r="Q130" s="147"/>
      <c r="R130" s="150"/>
      <c r="T130" s="151"/>
      <c r="U130" s="147"/>
      <c r="V130" s="147"/>
      <c r="W130" s="147"/>
      <c r="X130" s="147"/>
      <c r="Y130" s="147"/>
      <c r="Z130" s="147"/>
      <c r="AA130" s="152"/>
      <c r="AT130" s="153" t="s">
        <v>143</v>
      </c>
      <c r="AU130" s="153" t="s">
        <v>20</v>
      </c>
      <c r="AV130" s="10" t="s">
        <v>105</v>
      </c>
      <c r="AW130" s="10" t="s">
        <v>32</v>
      </c>
      <c r="AX130" s="10" t="s">
        <v>20</v>
      </c>
      <c r="AY130" s="153" t="s">
        <v>136</v>
      </c>
    </row>
    <row r="131" spans="2:65" s="1" customFormat="1" ht="22.5" customHeight="1" x14ac:dyDescent="0.3">
      <c r="B131" s="128"/>
      <c r="C131" s="129" t="s">
        <v>309</v>
      </c>
      <c r="D131" s="129" t="s">
        <v>137</v>
      </c>
      <c r="E131" s="130" t="s">
        <v>944</v>
      </c>
      <c r="F131" s="210" t="s">
        <v>945</v>
      </c>
      <c r="G131" s="211"/>
      <c r="H131" s="211"/>
      <c r="I131" s="211"/>
      <c r="J131" s="131" t="s">
        <v>166</v>
      </c>
      <c r="K131" s="132">
        <v>564</v>
      </c>
      <c r="L131" s="212">
        <v>0</v>
      </c>
      <c r="M131" s="211"/>
      <c r="N131" s="212">
        <f>ROUND(L131*K131,2)</f>
        <v>0</v>
      </c>
      <c r="O131" s="211"/>
      <c r="P131" s="211"/>
      <c r="Q131" s="211"/>
      <c r="R131" s="133"/>
      <c r="T131" s="134" t="s">
        <v>3</v>
      </c>
      <c r="U131" s="37" t="s">
        <v>39</v>
      </c>
      <c r="V131" s="135">
        <v>0</v>
      </c>
      <c r="W131" s="135">
        <f>V131*K131</f>
        <v>0</v>
      </c>
      <c r="X131" s="135">
        <v>0</v>
      </c>
      <c r="Y131" s="135">
        <f>X131*K131</f>
        <v>0</v>
      </c>
      <c r="Z131" s="135">
        <v>0</v>
      </c>
      <c r="AA131" s="136">
        <f>Z131*K131</f>
        <v>0</v>
      </c>
      <c r="AR131" s="14" t="s">
        <v>135</v>
      </c>
      <c r="AT131" s="14" t="s">
        <v>137</v>
      </c>
      <c r="AU131" s="14" t="s">
        <v>20</v>
      </c>
      <c r="AY131" s="14" t="s">
        <v>136</v>
      </c>
      <c r="BE131" s="137">
        <f>IF(U131="základní",N131,0)</f>
        <v>0</v>
      </c>
      <c r="BF131" s="137">
        <f>IF(U131="snížená",N131,0)</f>
        <v>0</v>
      </c>
      <c r="BG131" s="137">
        <f>IF(U131="zákl. přenesená",N131,0)</f>
        <v>0</v>
      </c>
      <c r="BH131" s="137">
        <f>IF(U131="sníž. přenesená",N131,0)</f>
        <v>0</v>
      </c>
      <c r="BI131" s="137">
        <f>IF(U131="nulová",N131,0)</f>
        <v>0</v>
      </c>
      <c r="BJ131" s="14" t="s">
        <v>20</v>
      </c>
      <c r="BK131" s="137">
        <f>ROUND(L131*K131,2)</f>
        <v>0</v>
      </c>
      <c r="BL131" s="14" t="s">
        <v>135</v>
      </c>
      <c r="BM131" s="14" t="s">
        <v>946</v>
      </c>
    </row>
    <row r="132" spans="2:65" s="9" customFormat="1" ht="31.5" customHeight="1" x14ac:dyDescent="0.3">
      <c r="B132" s="138"/>
      <c r="C132" s="139"/>
      <c r="D132" s="139"/>
      <c r="E132" s="140" t="s">
        <v>3</v>
      </c>
      <c r="F132" s="213" t="s">
        <v>947</v>
      </c>
      <c r="G132" s="214"/>
      <c r="H132" s="214"/>
      <c r="I132" s="214"/>
      <c r="J132" s="139"/>
      <c r="K132" s="141" t="s">
        <v>3</v>
      </c>
      <c r="L132" s="139"/>
      <c r="M132" s="139"/>
      <c r="N132" s="139"/>
      <c r="O132" s="139"/>
      <c r="P132" s="139"/>
      <c r="Q132" s="139"/>
      <c r="R132" s="142"/>
      <c r="T132" s="143"/>
      <c r="U132" s="139"/>
      <c r="V132" s="139"/>
      <c r="W132" s="139"/>
      <c r="X132" s="139"/>
      <c r="Y132" s="139"/>
      <c r="Z132" s="139"/>
      <c r="AA132" s="144"/>
      <c r="AT132" s="145" t="s">
        <v>143</v>
      </c>
      <c r="AU132" s="145" t="s">
        <v>20</v>
      </c>
      <c r="AV132" s="9" t="s">
        <v>20</v>
      </c>
      <c r="AW132" s="9" t="s">
        <v>32</v>
      </c>
      <c r="AX132" s="9" t="s">
        <v>74</v>
      </c>
      <c r="AY132" s="145" t="s">
        <v>136</v>
      </c>
    </row>
    <row r="133" spans="2:65" s="9" customFormat="1" ht="22.5" customHeight="1" x14ac:dyDescent="0.3">
      <c r="B133" s="138"/>
      <c r="C133" s="139"/>
      <c r="D133" s="139"/>
      <c r="E133" s="140" t="s">
        <v>3</v>
      </c>
      <c r="F133" s="215" t="s">
        <v>153</v>
      </c>
      <c r="G133" s="214"/>
      <c r="H133" s="214"/>
      <c r="I133" s="214"/>
      <c r="J133" s="139"/>
      <c r="K133" s="141" t="s">
        <v>3</v>
      </c>
      <c r="L133" s="139"/>
      <c r="M133" s="139"/>
      <c r="N133" s="139"/>
      <c r="O133" s="139"/>
      <c r="P133" s="139"/>
      <c r="Q133" s="139"/>
      <c r="R133" s="142"/>
      <c r="T133" s="143"/>
      <c r="U133" s="139"/>
      <c r="V133" s="139"/>
      <c r="W133" s="139"/>
      <c r="X133" s="139"/>
      <c r="Y133" s="139"/>
      <c r="Z133" s="139"/>
      <c r="AA133" s="144"/>
      <c r="AT133" s="145" t="s">
        <v>143</v>
      </c>
      <c r="AU133" s="145" t="s">
        <v>20</v>
      </c>
      <c r="AV133" s="9" t="s">
        <v>20</v>
      </c>
      <c r="AW133" s="9" t="s">
        <v>32</v>
      </c>
      <c r="AX133" s="9" t="s">
        <v>74</v>
      </c>
      <c r="AY133" s="145" t="s">
        <v>136</v>
      </c>
    </row>
    <row r="134" spans="2:65" s="9" customFormat="1" ht="22.5" customHeight="1" x14ac:dyDescent="0.3">
      <c r="B134" s="138"/>
      <c r="C134" s="139"/>
      <c r="D134" s="139"/>
      <c r="E134" s="140" t="s">
        <v>3</v>
      </c>
      <c r="F134" s="215" t="s">
        <v>931</v>
      </c>
      <c r="G134" s="214"/>
      <c r="H134" s="214"/>
      <c r="I134" s="214"/>
      <c r="J134" s="139"/>
      <c r="K134" s="141" t="s">
        <v>3</v>
      </c>
      <c r="L134" s="139"/>
      <c r="M134" s="139"/>
      <c r="N134" s="139"/>
      <c r="O134" s="139"/>
      <c r="P134" s="139"/>
      <c r="Q134" s="139"/>
      <c r="R134" s="142"/>
      <c r="T134" s="143"/>
      <c r="U134" s="139"/>
      <c r="V134" s="139"/>
      <c r="W134" s="139"/>
      <c r="X134" s="139"/>
      <c r="Y134" s="139"/>
      <c r="Z134" s="139"/>
      <c r="AA134" s="144"/>
      <c r="AT134" s="145" t="s">
        <v>143</v>
      </c>
      <c r="AU134" s="145" t="s">
        <v>20</v>
      </c>
      <c r="AV134" s="9" t="s">
        <v>20</v>
      </c>
      <c r="AW134" s="9" t="s">
        <v>32</v>
      </c>
      <c r="AX134" s="9" t="s">
        <v>74</v>
      </c>
      <c r="AY134" s="145" t="s">
        <v>136</v>
      </c>
    </row>
    <row r="135" spans="2:65" s="10" customFormat="1" ht="22.5" customHeight="1" x14ac:dyDescent="0.3">
      <c r="B135" s="146"/>
      <c r="C135" s="147"/>
      <c r="D135" s="147"/>
      <c r="E135" s="148" t="s">
        <v>179</v>
      </c>
      <c r="F135" s="208" t="s">
        <v>938</v>
      </c>
      <c r="G135" s="209"/>
      <c r="H135" s="209"/>
      <c r="I135" s="209"/>
      <c r="J135" s="147"/>
      <c r="K135" s="149">
        <v>564</v>
      </c>
      <c r="L135" s="147"/>
      <c r="M135" s="147"/>
      <c r="N135" s="147"/>
      <c r="O135" s="147"/>
      <c r="P135" s="147"/>
      <c r="Q135" s="147"/>
      <c r="R135" s="150"/>
      <c r="T135" s="151"/>
      <c r="U135" s="147"/>
      <c r="V135" s="147"/>
      <c r="W135" s="147"/>
      <c r="X135" s="147"/>
      <c r="Y135" s="147"/>
      <c r="Z135" s="147"/>
      <c r="AA135" s="152"/>
      <c r="AT135" s="153" t="s">
        <v>143</v>
      </c>
      <c r="AU135" s="153" t="s">
        <v>20</v>
      </c>
      <c r="AV135" s="10" t="s">
        <v>105</v>
      </c>
      <c r="AW135" s="10" t="s">
        <v>32</v>
      </c>
      <c r="AX135" s="10" t="s">
        <v>74</v>
      </c>
      <c r="AY135" s="153" t="s">
        <v>136</v>
      </c>
    </row>
    <row r="136" spans="2:65" s="10" customFormat="1" ht="22.5" customHeight="1" x14ac:dyDescent="0.3">
      <c r="B136" s="146"/>
      <c r="C136" s="147"/>
      <c r="D136" s="147"/>
      <c r="E136" s="148" t="s">
        <v>181</v>
      </c>
      <c r="F136" s="208" t="s">
        <v>939</v>
      </c>
      <c r="G136" s="209"/>
      <c r="H136" s="209"/>
      <c r="I136" s="209"/>
      <c r="J136" s="147"/>
      <c r="K136" s="149">
        <v>564</v>
      </c>
      <c r="L136" s="147"/>
      <c r="M136" s="147"/>
      <c r="N136" s="147"/>
      <c r="O136" s="147"/>
      <c r="P136" s="147"/>
      <c r="Q136" s="147"/>
      <c r="R136" s="150"/>
      <c r="T136" s="151"/>
      <c r="U136" s="147"/>
      <c r="V136" s="147"/>
      <c r="W136" s="147"/>
      <c r="X136" s="147"/>
      <c r="Y136" s="147"/>
      <c r="Z136" s="147"/>
      <c r="AA136" s="152"/>
      <c r="AT136" s="153" t="s">
        <v>143</v>
      </c>
      <c r="AU136" s="153" t="s">
        <v>20</v>
      </c>
      <c r="AV136" s="10" t="s">
        <v>105</v>
      </c>
      <c r="AW136" s="10" t="s">
        <v>32</v>
      </c>
      <c r="AX136" s="10" t="s">
        <v>20</v>
      </c>
      <c r="AY136" s="153" t="s">
        <v>136</v>
      </c>
    </row>
    <row r="137" spans="2:65" s="1" customFormat="1" ht="22.5" customHeight="1" x14ac:dyDescent="0.3">
      <c r="B137" s="128"/>
      <c r="C137" s="129" t="s">
        <v>453</v>
      </c>
      <c r="D137" s="129" t="s">
        <v>137</v>
      </c>
      <c r="E137" s="130" t="s">
        <v>948</v>
      </c>
      <c r="F137" s="210" t="s">
        <v>949</v>
      </c>
      <c r="G137" s="211"/>
      <c r="H137" s="211"/>
      <c r="I137" s="211"/>
      <c r="J137" s="131" t="s">
        <v>166</v>
      </c>
      <c r="K137" s="132">
        <v>564</v>
      </c>
      <c r="L137" s="212">
        <v>0</v>
      </c>
      <c r="M137" s="211"/>
      <c r="N137" s="212">
        <f>ROUND(L137*K137,2)</f>
        <v>0</v>
      </c>
      <c r="O137" s="211"/>
      <c r="P137" s="211"/>
      <c r="Q137" s="211"/>
      <c r="R137" s="133"/>
      <c r="T137" s="134" t="s">
        <v>3</v>
      </c>
      <c r="U137" s="37" t="s">
        <v>39</v>
      </c>
      <c r="V137" s="135">
        <v>0</v>
      </c>
      <c r="W137" s="135">
        <f>V137*K137</f>
        <v>0</v>
      </c>
      <c r="X137" s="135">
        <v>0</v>
      </c>
      <c r="Y137" s="135">
        <f>X137*K137</f>
        <v>0</v>
      </c>
      <c r="Z137" s="135">
        <v>0</v>
      </c>
      <c r="AA137" s="136">
        <f>Z137*K137</f>
        <v>0</v>
      </c>
      <c r="AR137" s="14" t="s">
        <v>135</v>
      </c>
      <c r="AT137" s="14" t="s">
        <v>137</v>
      </c>
      <c r="AU137" s="14" t="s">
        <v>20</v>
      </c>
      <c r="AY137" s="14" t="s">
        <v>136</v>
      </c>
      <c r="BE137" s="137">
        <f>IF(U137="základní",N137,0)</f>
        <v>0</v>
      </c>
      <c r="BF137" s="137">
        <f>IF(U137="snížená",N137,0)</f>
        <v>0</v>
      </c>
      <c r="BG137" s="137">
        <f>IF(U137="zákl. přenesená",N137,0)</f>
        <v>0</v>
      </c>
      <c r="BH137" s="137">
        <f>IF(U137="sníž. přenesená",N137,0)</f>
        <v>0</v>
      </c>
      <c r="BI137" s="137">
        <f>IF(U137="nulová",N137,0)</f>
        <v>0</v>
      </c>
      <c r="BJ137" s="14" t="s">
        <v>20</v>
      </c>
      <c r="BK137" s="137">
        <f>ROUND(L137*K137,2)</f>
        <v>0</v>
      </c>
      <c r="BL137" s="14" t="s">
        <v>135</v>
      </c>
      <c r="BM137" s="14" t="s">
        <v>950</v>
      </c>
    </row>
    <row r="138" spans="2:65" s="9" customFormat="1" ht="22.5" customHeight="1" x14ac:dyDescent="0.3">
      <c r="B138" s="138"/>
      <c r="C138" s="139"/>
      <c r="D138" s="139"/>
      <c r="E138" s="140" t="s">
        <v>3</v>
      </c>
      <c r="F138" s="213" t="s">
        <v>153</v>
      </c>
      <c r="G138" s="214"/>
      <c r="H138" s="214"/>
      <c r="I138" s="214"/>
      <c r="J138" s="139"/>
      <c r="K138" s="141" t="s">
        <v>3</v>
      </c>
      <c r="L138" s="139"/>
      <c r="M138" s="139"/>
      <c r="N138" s="139"/>
      <c r="O138" s="139"/>
      <c r="P138" s="139"/>
      <c r="Q138" s="139"/>
      <c r="R138" s="142"/>
      <c r="T138" s="143"/>
      <c r="U138" s="139"/>
      <c r="V138" s="139"/>
      <c r="W138" s="139"/>
      <c r="X138" s="139"/>
      <c r="Y138" s="139"/>
      <c r="Z138" s="139"/>
      <c r="AA138" s="144"/>
      <c r="AT138" s="145" t="s">
        <v>143</v>
      </c>
      <c r="AU138" s="145" t="s">
        <v>20</v>
      </c>
      <c r="AV138" s="9" t="s">
        <v>20</v>
      </c>
      <c r="AW138" s="9" t="s">
        <v>32</v>
      </c>
      <c r="AX138" s="9" t="s">
        <v>74</v>
      </c>
      <c r="AY138" s="145" t="s">
        <v>136</v>
      </c>
    </row>
    <row r="139" spans="2:65" s="9" customFormat="1" ht="22.5" customHeight="1" x14ac:dyDescent="0.3">
      <c r="B139" s="138"/>
      <c r="C139" s="139"/>
      <c r="D139" s="139"/>
      <c r="E139" s="140" t="s">
        <v>3</v>
      </c>
      <c r="F139" s="215" t="s">
        <v>931</v>
      </c>
      <c r="G139" s="214"/>
      <c r="H139" s="214"/>
      <c r="I139" s="214"/>
      <c r="J139" s="139"/>
      <c r="K139" s="141" t="s">
        <v>3</v>
      </c>
      <c r="L139" s="139"/>
      <c r="M139" s="139"/>
      <c r="N139" s="139"/>
      <c r="O139" s="139"/>
      <c r="P139" s="139"/>
      <c r="Q139" s="139"/>
      <c r="R139" s="142"/>
      <c r="T139" s="143"/>
      <c r="U139" s="139"/>
      <c r="V139" s="139"/>
      <c r="W139" s="139"/>
      <c r="X139" s="139"/>
      <c r="Y139" s="139"/>
      <c r="Z139" s="139"/>
      <c r="AA139" s="144"/>
      <c r="AT139" s="145" t="s">
        <v>143</v>
      </c>
      <c r="AU139" s="145" t="s">
        <v>20</v>
      </c>
      <c r="AV139" s="9" t="s">
        <v>20</v>
      </c>
      <c r="AW139" s="9" t="s">
        <v>32</v>
      </c>
      <c r="AX139" s="9" t="s">
        <v>74</v>
      </c>
      <c r="AY139" s="145" t="s">
        <v>136</v>
      </c>
    </row>
    <row r="140" spans="2:65" s="10" customFormat="1" ht="22.5" customHeight="1" x14ac:dyDescent="0.3">
      <c r="B140" s="146"/>
      <c r="C140" s="147"/>
      <c r="D140" s="147"/>
      <c r="E140" s="148" t="s">
        <v>190</v>
      </c>
      <c r="F140" s="208" t="s">
        <v>938</v>
      </c>
      <c r="G140" s="209"/>
      <c r="H140" s="209"/>
      <c r="I140" s="209"/>
      <c r="J140" s="147"/>
      <c r="K140" s="149">
        <v>564</v>
      </c>
      <c r="L140" s="147"/>
      <c r="M140" s="147"/>
      <c r="N140" s="147"/>
      <c r="O140" s="147"/>
      <c r="P140" s="147"/>
      <c r="Q140" s="147"/>
      <c r="R140" s="150"/>
      <c r="T140" s="151"/>
      <c r="U140" s="147"/>
      <c r="V140" s="147"/>
      <c r="W140" s="147"/>
      <c r="X140" s="147"/>
      <c r="Y140" s="147"/>
      <c r="Z140" s="147"/>
      <c r="AA140" s="152"/>
      <c r="AT140" s="153" t="s">
        <v>143</v>
      </c>
      <c r="AU140" s="153" t="s">
        <v>20</v>
      </c>
      <c r="AV140" s="10" t="s">
        <v>105</v>
      </c>
      <c r="AW140" s="10" t="s">
        <v>32</v>
      </c>
      <c r="AX140" s="10" t="s">
        <v>74</v>
      </c>
      <c r="AY140" s="153" t="s">
        <v>136</v>
      </c>
    </row>
    <row r="141" spans="2:65" s="10" customFormat="1" ht="22.5" customHeight="1" x14ac:dyDescent="0.3">
      <c r="B141" s="146"/>
      <c r="C141" s="147"/>
      <c r="D141" s="147"/>
      <c r="E141" s="148" t="s">
        <v>192</v>
      </c>
      <c r="F141" s="208" t="s">
        <v>939</v>
      </c>
      <c r="G141" s="209"/>
      <c r="H141" s="209"/>
      <c r="I141" s="209"/>
      <c r="J141" s="147"/>
      <c r="K141" s="149">
        <v>564</v>
      </c>
      <c r="L141" s="147"/>
      <c r="M141" s="147"/>
      <c r="N141" s="147"/>
      <c r="O141" s="147"/>
      <c r="P141" s="147"/>
      <c r="Q141" s="147"/>
      <c r="R141" s="150"/>
      <c r="T141" s="151"/>
      <c r="U141" s="147"/>
      <c r="V141" s="147"/>
      <c r="W141" s="147"/>
      <c r="X141" s="147"/>
      <c r="Y141" s="147"/>
      <c r="Z141" s="147"/>
      <c r="AA141" s="152"/>
      <c r="AT141" s="153" t="s">
        <v>143</v>
      </c>
      <c r="AU141" s="153" t="s">
        <v>20</v>
      </c>
      <c r="AV141" s="10" t="s">
        <v>105</v>
      </c>
      <c r="AW141" s="10" t="s">
        <v>32</v>
      </c>
      <c r="AX141" s="10" t="s">
        <v>20</v>
      </c>
      <c r="AY141" s="153" t="s">
        <v>136</v>
      </c>
    </row>
    <row r="142" spans="2:65" s="1" customFormat="1" ht="31.5" customHeight="1" x14ac:dyDescent="0.3">
      <c r="B142" s="128"/>
      <c r="C142" s="129" t="s">
        <v>468</v>
      </c>
      <c r="D142" s="129" t="s">
        <v>137</v>
      </c>
      <c r="E142" s="130" t="s">
        <v>951</v>
      </c>
      <c r="F142" s="210" t="s">
        <v>952</v>
      </c>
      <c r="G142" s="211"/>
      <c r="H142" s="211"/>
      <c r="I142" s="211"/>
      <c r="J142" s="131" t="s">
        <v>140</v>
      </c>
      <c r="K142" s="132">
        <v>570</v>
      </c>
      <c r="L142" s="212">
        <v>0</v>
      </c>
      <c r="M142" s="211"/>
      <c r="N142" s="212">
        <f>ROUND(L142*K142,2)</f>
        <v>0</v>
      </c>
      <c r="O142" s="211"/>
      <c r="P142" s="211"/>
      <c r="Q142" s="211"/>
      <c r="R142" s="133"/>
      <c r="T142" s="134" t="s">
        <v>3</v>
      </c>
      <c r="U142" s="37" t="s">
        <v>39</v>
      </c>
      <c r="V142" s="135">
        <v>0</v>
      </c>
      <c r="W142" s="135">
        <f>V142*K142</f>
        <v>0</v>
      </c>
      <c r="X142" s="135">
        <v>0</v>
      </c>
      <c r="Y142" s="135">
        <f>X142*K142</f>
        <v>0</v>
      </c>
      <c r="Z142" s="135">
        <v>0</v>
      </c>
      <c r="AA142" s="136">
        <f>Z142*K142</f>
        <v>0</v>
      </c>
      <c r="AR142" s="14" t="s">
        <v>135</v>
      </c>
      <c r="AT142" s="14" t="s">
        <v>137</v>
      </c>
      <c r="AU142" s="14" t="s">
        <v>20</v>
      </c>
      <c r="AY142" s="14" t="s">
        <v>136</v>
      </c>
      <c r="BE142" s="137">
        <f>IF(U142="základní",N142,0)</f>
        <v>0</v>
      </c>
      <c r="BF142" s="137">
        <f>IF(U142="snížená",N142,0)</f>
        <v>0</v>
      </c>
      <c r="BG142" s="137">
        <f>IF(U142="zákl. přenesená",N142,0)</f>
        <v>0</v>
      </c>
      <c r="BH142" s="137">
        <f>IF(U142="sníž. přenesená",N142,0)</f>
        <v>0</v>
      </c>
      <c r="BI142" s="137">
        <f>IF(U142="nulová",N142,0)</f>
        <v>0</v>
      </c>
      <c r="BJ142" s="14" t="s">
        <v>20</v>
      </c>
      <c r="BK142" s="137">
        <f>ROUND(L142*K142,2)</f>
        <v>0</v>
      </c>
      <c r="BL142" s="14" t="s">
        <v>135</v>
      </c>
      <c r="BM142" s="14" t="s">
        <v>953</v>
      </c>
    </row>
    <row r="143" spans="2:65" s="9" customFormat="1" ht="22.5" customHeight="1" x14ac:dyDescent="0.3">
      <c r="B143" s="138"/>
      <c r="C143" s="139"/>
      <c r="D143" s="139"/>
      <c r="E143" s="140" t="s">
        <v>3</v>
      </c>
      <c r="F143" s="213" t="s">
        <v>954</v>
      </c>
      <c r="G143" s="214"/>
      <c r="H143" s="214"/>
      <c r="I143" s="214"/>
      <c r="J143" s="139"/>
      <c r="K143" s="141" t="s">
        <v>3</v>
      </c>
      <c r="L143" s="139"/>
      <c r="M143" s="139"/>
      <c r="N143" s="139"/>
      <c r="O143" s="139"/>
      <c r="P143" s="139"/>
      <c r="Q143" s="139"/>
      <c r="R143" s="142"/>
      <c r="T143" s="143"/>
      <c r="U143" s="139"/>
      <c r="V143" s="139"/>
      <c r="W143" s="139"/>
      <c r="X143" s="139"/>
      <c r="Y143" s="139"/>
      <c r="Z143" s="139"/>
      <c r="AA143" s="144"/>
      <c r="AT143" s="145" t="s">
        <v>143</v>
      </c>
      <c r="AU143" s="145" t="s">
        <v>20</v>
      </c>
      <c r="AV143" s="9" t="s">
        <v>20</v>
      </c>
      <c r="AW143" s="9" t="s">
        <v>32</v>
      </c>
      <c r="AX143" s="9" t="s">
        <v>74</v>
      </c>
      <c r="AY143" s="145" t="s">
        <v>136</v>
      </c>
    </row>
    <row r="144" spans="2:65" s="9" customFormat="1" ht="22.5" customHeight="1" x14ac:dyDescent="0.3">
      <c r="B144" s="138"/>
      <c r="C144" s="139"/>
      <c r="D144" s="139"/>
      <c r="E144" s="140" t="s">
        <v>3</v>
      </c>
      <c r="F144" s="215" t="s">
        <v>153</v>
      </c>
      <c r="G144" s="214"/>
      <c r="H144" s="214"/>
      <c r="I144" s="214"/>
      <c r="J144" s="139"/>
      <c r="K144" s="141" t="s">
        <v>3</v>
      </c>
      <c r="L144" s="139"/>
      <c r="M144" s="139"/>
      <c r="N144" s="139"/>
      <c r="O144" s="139"/>
      <c r="P144" s="139"/>
      <c r="Q144" s="139"/>
      <c r="R144" s="142"/>
      <c r="T144" s="143"/>
      <c r="U144" s="139"/>
      <c r="V144" s="139"/>
      <c r="W144" s="139"/>
      <c r="X144" s="139"/>
      <c r="Y144" s="139"/>
      <c r="Z144" s="139"/>
      <c r="AA144" s="144"/>
      <c r="AT144" s="145" t="s">
        <v>143</v>
      </c>
      <c r="AU144" s="145" t="s">
        <v>20</v>
      </c>
      <c r="AV144" s="9" t="s">
        <v>20</v>
      </c>
      <c r="AW144" s="9" t="s">
        <v>32</v>
      </c>
      <c r="AX144" s="9" t="s">
        <v>74</v>
      </c>
      <c r="AY144" s="145" t="s">
        <v>136</v>
      </c>
    </row>
    <row r="145" spans="2:65" s="9" customFormat="1" ht="22.5" customHeight="1" x14ac:dyDescent="0.3">
      <c r="B145" s="138"/>
      <c r="C145" s="139"/>
      <c r="D145" s="139"/>
      <c r="E145" s="140" t="s">
        <v>3</v>
      </c>
      <c r="F145" s="215" t="s">
        <v>955</v>
      </c>
      <c r="G145" s="214"/>
      <c r="H145" s="214"/>
      <c r="I145" s="214"/>
      <c r="J145" s="139"/>
      <c r="K145" s="141" t="s">
        <v>3</v>
      </c>
      <c r="L145" s="139"/>
      <c r="M145" s="139"/>
      <c r="N145" s="139"/>
      <c r="O145" s="139"/>
      <c r="P145" s="139"/>
      <c r="Q145" s="139"/>
      <c r="R145" s="142"/>
      <c r="T145" s="143"/>
      <c r="U145" s="139"/>
      <c r="V145" s="139"/>
      <c r="W145" s="139"/>
      <c r="X145" s="139"/>
      <c r="Y145" s="139"/>
      <c r="Z145" s="139"/>
      <c r="AA145" s="144"/>
      <c r="AT145" s="145" t="s">
        <v>143</v>
      </c>
      <c r="AU145" s="145" t="s">
        <v>20</v>
      </c>
      <c r="AV145" s="9" t="s">
        <v>20</v>
      </c>
      <c r="AW145" s="9" t="s">
        <v>32</v>
      </c>
      <c r="AX145" s="9" t="s">
        <v>74</v>
      </c>
      <c r="AY145" s="145" t="s">
        <v>136</v>
      </c>
    </row>
    <row r="146" spans="2:65" s="10" customFormat="1" ht="22.5" customHeight="1" x14ac:dyDescent="0.3">
      <c r="B146" s="146"/>
      <c r="C146" s="147"/>
      <c r="D146" s="147"/>
      <c r="E146" s="148" t="s">
        <v>201</v>
      </c>
      <c r="F146" s="208" t="s">
        <v>26</v>
      </c>
      <c r="G146" s="209"/>
      <c r="H146" s="209"/>
      <c r="I146" s="209"/>
      <c r="J146" s="147"/>
      <c r="K146" s="149">
        <v>100</v>
      </c>
      <c r="L146" s="147"/>
      <c r="M146" s="147"/>
      <c r="N146" s="147"/>
      <c r="O146" s="147"/>
      <c r="P146" s="147"/>
      <c r="Q146" s="147"/>
      <c r="R146" s="150"/>
      <c r="T146" s="151"/>
      <c r="U146" s="147"/>
      <c r="V146" s="147"/>
      <c r="W146" s="147"/>
      <c r="X146" s="147"/>
      <c r="Y146" s="147"/>
      <c r="Z146" s="147"/>
      <c r="AA146" s="152"/>
      <c r="AT146" s="153" t="s">
        <v>143</v>
      </c>
      <c r="AU146" s="153" t="s">
        <v>20</v>
      </c>
      <c r="AV146" s="10" t="s">
        <v>105</v>
      </c>
      <c r="AW146" s="10" t="s">
        <v>32</v>
      </c>
      <c r="AX146" s="10" t="s">
        <v>74</v>
      </c>
      <c r="AY146" s="153" t="s">
        <v>136</v>
      </c>
    </row>
    <row r="147" spans="2:65" s="9" customFormat="1" ht="22.5" customHeight="1" x14ac:dyDescent="0.3">
      <c r="B147" s="138"/>
      <c r="C147" s="139"/>
      <c r="D147" s="139"/>
      <c r="E147" s="140" t="s">
        <v>3</v>
      </c>
      <c r="F147" s="215" t="s">
        <v>956</v>
      </c>
      <c r="G147" s="214"/>
      <c r="H147" s="214"/>
      <c r="I147" s="214"/>
      <c r="J147" s="139"/>
      <c r="K147" s="141" t="s">
        <v>3</v>
      </c>
      <c r="L147" s="139"/>
      <c r="M147" s="139"/>
      <c r="N147" s="139"/>
      <c r="O147" s="139"/>
      <c r="P147" s="139"/>
      <c r="Q147" s="139"/>
      <c r="R147" s="142"/>
      <c r="T147" s="143"/>
      <c r="U147" s="139"/>
      <c r="V147" s="139"/>
      <c r="W147" s="139"/>
      <c r="X147" s="139"/>
      <c r="Y147" s="139"/>
      <c r="Z147" s="139"/>
      <c r="AA147" s="144"/>
      <c r="AT147" s="145" t="s">
        <v>143</v>
      </c>
      <c r="AU147" s="145" t="s">
        <v>20</v>
      </c>
      <c r="AV147" s="9" t="s">
        <v>20</v>
      </c>
      <c r="AW147" s="9" t="s">
        <v>32</v>
      </c>
      <c r="AX147" s="9" t="s">
        <v>74</v>
      </c>
      <c r="AY147" s="145" t="s">
        <v>136</v>
      </c>
    </row>
    <row r="148" spans="2:65" s="10" customFormat="1" ht="22.5" customHeight="1" x14ac:dyDescent="0.3">
      <c r="B148" s="146"/>
      <c r="C148" s="147"/>
      <c r="D148" s="147"/>
      <c r="E148" s="148" t="s">
        <v>203</v>
      </c>
      <c r="F148" s="208" t="s">
        <v>957</v>
      </c>
      <c r="G148" s="209"/>
      <c r="H148" s="209"/>
      <c r="I148" s="209"/>
      <c r="J148" s="147"/>
      <c r="K148" s="149">
        <v>200</v>
      </c>
      <c r="L148" s="147"/>
      <c r="M148" s="147"/>
      <c r="N148" s="147"/>
      <c r="O148" s="147"/>
      <c r="P148" s="147"/>
      <c r="Q148" s="147"/>
      <c r="R148" s="150"/>
      <c r="T148" s="151"/>
      <c r="U148" s="147"/>
      <c r="V148" s="147"/>
      <c r="W148" s="147"/>
      <c r="X148" s="147"/>
      <c r="Y148" s="147"/>
      <c r="Z148" s="147"/>
      <c r="AA148" s="152"/>
      <c r="AT148" s="153" t="s">
        <v>143</v>
      </c>
      <c r="AU148" s="153" t="s">
        <v>20</v>
      </c>
      <c r="AV148" s="10" t="s">
        <v>105</v>
      </c>
      <c r="AW148" s="10" t="s">
        <v>32</v>
      </c>
      <c r="AX148" s="10" t="s">
        <v>74</v>
      </c>
      <c r="AY148" s="153" t="s">
        <v>136</v>
      </c>
    </row>
    <row r="149" spans="2:65" s="9" customFormat="1" ht="22.5" customHeight="1" x14ac:dyDescent="0.3">
      <c r="B149" s="138"/>
      <c r="C149" s="139"/>
      <c r="D149" s="139"/>
      <c r="E149" s="140" t="s">
        <v>3</v>
      </c>
      <c r="F149" s="215" t="s">
        <v>958</v>
      </c>
      <c r="G149" s="214"/>
      <c r="H149" s="214"/>
      <c r="I149" s="214"/>
      <c r="J149" s="139"/>
      <c r="K149" s="141" t="s">
        <v>3</v>
      </c>
      <c r="L149" s="139"/>
      <c r="M149" s="139"/>
      <c r="N149" s="139"/>
      <c r="O149" s="139"/>
      <c r="P149" s="139"/>
      <c r="Q149" s="139"/>
      <c r="R149" s="142"/>
      <c r="T149" s="143"/>
      <c r="U149" s="139"/>
      <c r="V149" s="139"/>
      <c r="W149" s="139"/>
      <c r="X149" s="139"/>
      <c r="Y149" s="139"/>
      <c r="Z149" s="139"/>
      <c r="AA149" s="144"/>
      <c r="AT149" s="145" t="s">
        <v>143</v>
      </c>
      <c r="AU149" s="145" t="s">
        <v>20</v>
      </c>
      <c r="AV149" s="9" t="s">
        <v>20</v>
      </c>
      <c r="AW149" s="9" t="s">
        <v>32</v>
      </c>
      <c r="AX149" s="9" t="s">
        <v>74</v>
      </c>
      <c r="AY149" s="145" t="s">
        <v>136</v>
      </c>
    </row>
    <row r="150" spans="2:65" s="10" customFormat="1" ht="22.5" customHeight="1" x14ac:dyDescent="0.3">
      <c r="B150" s="146"/>
      <c r="C150" s="147"/>
      <c r="D150" s="147"/>
      <c r="E150" s="148" t="s">
        <v>413</v>
      </c>
      <c r="F150" s="208" t="s">
        <v>959</v>
      </c>
      <c r="G150" s="209"/>
      <c r="H150" s="209"/>
      <c r="I150" s="209"/>
      <c r="J150" s="147"/>
      <c r="K150" s="149">
        <v>80</v>
      </c>
      <c r="L150" s="147"/>
      <c r="M150" s="147"/>
      <c r="N150" s="147"/>
      <c r="O150" s="147"/>
      <c r="P150" s="147"/>
      <c r="Q150" s="147"/>
      <c r="R150" s="150"/>
      <c r="T150" s="151"/>
      <c r="U150" s="147"/>
      <c r="V150" s="147"/>
      <c r="W150" s="147"/>
      <c r="X150" s="147"/>
      <c r="Y150" s="147"/>
      <c r="Z150" s="147"/>
      <c r="AA150" s="152"/>
      <c r="AT150" s="153" t="s">
        <v>143</v>
      </c>
      <c r="AU150" s="153" t="s">
        <v>20</v>
      </c>
      <c r="AV150" s="10" t="s">
        <v>105</v>
      </c>
      <c r="AW150" s="10" t="s">
        <v>32</v>
      </c>
      <c r="AX150" s="10" t="s">
        <v>74</v>
      </c>
      <c r="AY150" s="153" t="s">
        <v>136</v>
      </c>
    </row>
    <row r="151" spans="2:65" s="9" customFormat="1" ht="22.5" customHeight="1" x14ac:dyDescent="0.3">
      <c r="B151" s="138"/>
      <c r="C151" s="139"/>
      <c r="D151" s="139"/>
      <c r="E151" s="140" t="s">
        <v>3</v>
      </c>
      <c r="F151" s="215" t="s">
        <v>960</v>
      </c>
      <c r="G151" s="214"/>
      <c r="H151" s="214"/>
      <c r="I151" s="214"/>
      <c r="J151" s="139"/>
      <c r="K151" s="141" t="s">
        <v>3</v>
      </c>
      <c r="L151" s="139"/>
      <c r="M151" s="139"/>
      <c r="N151" s="139"/>
      <c r="O151" s="139"/>
      <c r="P151" s="139"/>
      <c r="Q151" s="139"/>
      <c r="R151" s="142"/>
      <c r="T151" s="143"/>
      <c r="U151" s="139"/>
      <c r="V151" s="139"/>
      <c r="W151" s="139"/>
      <c r="X151" s="139"/>
      <c r="Y151" s="139"/>
      <c r="Z151" s="139"/>
      <c r="AA151" s="144"/>
      <c r="AT151" s="145" t="s">
        <v>143</v>
      </c>
      <c r="AU151" s="145" t="s">
        <v>20</v>
      </c>
      <c r="AV151" s="9" t="s">
        <v>20</v>
      </c>
      <c r="AW151" s="9" t="s">
        <v>32</v>
      </c>
      <c r="AX151" s="9" t="s">
        <v>74</v>
      </c>
      <c r="AY151" s="145" t="s">
        <v>136</v>
      </c>
    </row>
    <row r="152" spans="2:65" s="10" customFormat="1" ht="22.5" customHeight="1" x14ac:dyDescent="0.3">
      <c r="B152" s="146"/>
      <c r="C152" s="147"/>
      <c r="D152" s="147"/>
      <c r="E152" s="148" t="s">
        <v>961</v>
      </c>
      <c r="F152" s="208" t="s">
        <v>792</v>
      </c>
      <c r="G152" s="209"/>
      <c r="H152" s="209"/>
      <c r="I152" s="209"/>
      <c r="J152" s="147"/>
      <c r="K152" s="149">
        <v>90</v>
      </c>
      <c r="L152" s="147"/>
      <c r="M152" s="147"/>
      <c r="N152" s="147"/>
      <c r="O152" s="147"/>
      <c r="P152" s="147"/>
      <c r="Q152" s="147"/>
      <c r="R152" s="150"/>
      <c r="T152" s="151"/>
      <c r="U152" s="147"/>
      <c r="V152" s="147"/>
      <c r="W152" s="147"/>
      <c r="X152" s="147"/>
      <c r="Y152" s="147"/>
      <c r="Z152" s="147"/>
      <c r="AA152" s="152"/>
      <c r="AT152" s="153" t="s">
        <v>143</v>
      </c>
      <c r="AU152" s="153" t="s">
        <v>20</v>
      </c>
      <c r="AV152" s="10" t="s">
        <v>105</v>
      </c>
      <c r="AW152" s="10" t="s">
        <v>32</v>
      </c>
      <c r="AX152" s="10" t="s">
        <v>74</v>
      </c>
      <c r="AY152" s="153" t="s">
        <v>136</v>
      </c>
    </row>
    <row r="153" spans="2:65" s="9" customFormat="1" ht="22.5" customHeight="1" x14ac:dyDescent="0.3">
      <c r="B153" s="138"/>
      <c r="C153" s="139"/>
      <c r="D153" s="139"/>
      <c r="E153" s="140" t="s">
        <v>3</v>
      </c>
      <c r="F153" s="215" t="s">
        <v>962</v>
      </c>
      <c r="G153" s="214"/>
      <c r="H153" s="214"/>
      <c r="I153" s="214"/>
      <c r="J153" s="139"/>
      <c r="K153" s="141" t="s">
        <v>3</v>
      </c>
      <c r="L153" s="139"/>
      <c r="M153" s="139"/>
      <c r="N153" s="139"/>
      <c r="O153" s="139"/>
      <c r="P153" s="139"/>
      <c r="Q153" s="139"/>
      <c r="R153" s="142"/>
      <c r="T153" s="143"/>
      <c r="U153" s="139"/>
      <c r="V153" s="139"/>
      <c r="W153" s="139"/>
      <c r="X153" s="139"/>
      <c r="Y153" s="139"/>
      <c r="Z153" s="139"/>
      <c r="AA153" s="144"/>
      <c r="AT153" s="145" t="s">
        <v>143</v>
      </c>
      <c r="AU153" s="145" t="s">
        <v>20</v>
      </c>
      <c r="AV153" s="9" t="s">
        <v>20</v>
      </c>
      <c r="AW153" s="9" t="s">
        <v>32</v>
      </c>
      <c r="AX153" s="9" t="s">
        <v>74</v>
      </c>
      <c r="AY153" s="145" t="s">
        <v>136</v>
      </c>
    </row>
    <row r="154" spans="2:65" s="10" customFormat="1" ht="22.5" customHeight="1" x14ac:dyDescent="0.3">
      <c r="B154" s="146"/>
      <c r="C154" s="147"/>
      <c r="D154" s="147"/>
      <c r="E154" s="148" t="s">
        <v>963</v>
      </c>
      <c r="F154" s="208" t="s">
        <v>783</v>
      </c>
      <c r="G154" s="209"/>
      <c r="H154" s="209"/>
      <c r="I154" s="209"/>
      <c r="J154" s="147"/>
      <c r="K154" s="149">
        <v>50</v>
      </c>
      <c r="L154" s="147"/>
      <c r="M154" s="147"/>
      <c r="N154" s="147"/>
      <c r="O154" s="147"/>
      <c r="P154" s="147"/>
      <c r="Q154" s="147"/>
      <c r="R154" s="150"/>
      <c r="T154" s="151"/>
      <c r="U154" s="147"/>
      <c r="V154" s="147"/>
      <c r="W154" s="147"/>
      <c r="X154" s="147"/>
      <c r="Y154" s="147"/>
      <c r="Z154" s="147"/>
      <c r="AA154" s="152"/>
      <c r="AT154" s="153" t="s">
        <v>143</v>
      </c>
      <c r="AU154" s="153" t="s">
        <v>20</v>
      </c>
      <c r="AV154" s="10" t="s">
        <v>105</v>
      </c>
      <c r="AW154" s="10" t="s">
        <v>32</v>
      </c>
      <c r="AX154" s="10" t="s">
        <v>74</v>
      </c>
      <c r="AY154" s="153" t="s">
        <v>136</v>
      </c>
    </row>
    <row r="155" spans="2:65" s="9" customFormat="1" ht="22.5" customHeight="1" x14ac:dyDescent="0.3">
      <c r="B155" s="138"/>
      <c r="C155" s="139"/>
      <c r="D155" s="139"/>
      <c r="E155" s="140" t="s">
        <v>3</v>
      </c>
      <c r="F155" s="215" t="s">
        <v>964</v>
      </c>
      <c r="G155" s="214"/>
      <c r="H155" s="214"/>
      <c r="I155" s="214"/>
      <c r="J155" s="139"/>
      <c r="K155" s="141" t="s">
        <v>3</v>
      </c>
      <c r="L155" s="139"/>
      <c r="M155" s="139"/>
      <c r="N155" s="139"/>
      <c r="O155" s="139"/>
      <c r="P155" s="139"/>
      <c r="Q155" s="139"/>
      <c r="R155" s="142"/>
      <c r="T155" s="143"/>
      <c r="U155" s="139"/>
      <c r="V155" s="139"/>
      <c r="W155" s="139"/>
      <c r="X155" s="139"/>
      <c r="Y155" s="139"/>
      <c r="Z155" s="139"/>
      <c r="AA155" s="144"/>
      <c r="AT155" s="145" t="s">
        <v>143</v>
      </c>
      <c r="AU155" s="145" t="s">
        <v>20</v>
      </c>
      <c r="AV155" s="9" t="s">
        <v>20</v>
      </c>
      <c r="AW155" s="9" t="s">
        <v>32</v>
      </c>
      <c r="AX155" s="9" t="s">
        <v>74</v>
      </c>
      <c r="AY155" s="145" t="s">
        <v>136</v>
      </c>
    </row>
    <row r="156" spans="2:65" s="10" customFormat="1" ht="22.5" customHeight="1" x14ac:dyDescent="0.3">
      <c r="B156" s="146"/>
      <c r="C156" s="147"/>
      <c r="D156" s="147"/>
      <c r="E156" s="148" t="s">
        <v>965</v>
      </c>
      <c r="F156" s="208" t="s">
        <v>783</v>
      </c>
      <c r="G156" s="209"/>
      <c r="H156" s="209"/>
      <c r="I156" s="209"/>
      <c r="J156" s="147"/>
      <c r="K156" s="149">
        <v>50</v>
      </c>
      <c r="L156" s="147"/>
      <c r="M156" s="147"/>
      <c r="N156" s="147"/>
      <c r="O156" s="147"/>
      <c r="P156" s="147"/>
      <c r="Q156" s="147"/>
      <c r="R156" s="150"/>
      <c r="T156" s="151"/>
      <c r="U156" s="147"/>
      <c r="V156" s="147"/>
      <c r="W156" s="147"/>
      <c r="X156" s="147"/>
      <c r="Y156" s="147"/>
      <c r="Z156" s="147"/>
      <c r="AA156" s="152"/>
      <c r="AT156" s="153" t="s">
        <v>143</v>
      </c>
      <c r="AU156" s="153" t="s">
        <v>20</v>
      </c>
      <c r="AV156" s="10" t="s">
        <v>105</v>
      </c>
      <c r="AW156" s="10" t="s">
        <v>32</v>
      </c>
      <c r="AX156" s="10" t="s">
        <v>74</v>
      </c>
      <c r="AY156" s="153" t="s">
        <v>136</v>
      </c>
    </row>
    <row r="157" spans="2:65" s="10" customFormat="1" ht="22.5" customHeight="1" x14ac:dyDescent="0.3">
      <c r="B157" s="146"/>
      <c r="C157" s="147"/>
      <c r="D157" s="147"/>
      <c r="E157" s="148" t="s">
        <v>966</v>
      </c>
      <c r="F157" s="208" t="s">
        <v>967</v>
      </c>
      <c r="G157" s="209"/>
      <c r="H157" s="209"/>
      <c r="I157" s="209"/>
      <c r="J157" s="147"/>
      <c r="K157" s="149">
        <v>570</v>
      </c>
      <c r="L157" s="147"/>
      <c r="M157" s="147"/>
      <c r="N157" s="147"/>
      <c r="O157" s="147"/>
      <c r="P157" s="147"/>
      <c r="Q157" s="147"/>
      <c r="R157" s="150"/>
      <c r="T157" s="151"/>
      <c r="U157" s="147"/>
      <c r="V157" s="147"/>
      <c r="W157" s="147"/>
      <c r="X157" s="147"/>
      <c r="Y157" s="147"/>
      <c r="Z157" s="147"/>
      <c r="AA157" s="152"/>
      <c r="AT157" s="153" t="s">
        <v>143</v>
      </c>
      <c r="AU157" s="153" t="s">
        <v>20</v>
      </c>
      <c r="AV157" s="10" t="s">
        <v>105</v>
      </c>
      <c r="AW157" s="10" t="s">
        <v>32</v>
      </c>
      <c r="AX157" s="10" t="s">
        <v>20</v>
      </c>
      <c r="AY157" s="153" t="s">
        <v>136</v>
      </c>
    </row>
    <row r="158" spans="2:65" s="1" customFormat="1" ht="44.25" customHeight="1" x14ac:dyDescent="0.3">
      <c r="B158" s="128"/>
      <c r="C158" s="129" t="s">
        <v>476</v>
      </c>
      <c r="D158" s="129" t="s">
        <v>137</v>
      </c>
      <c r="E158" s="130" t="s">
        <v>968</v>
      </c>
      <c r="F158" s="210" t="s">
        <v>969</v>
      </c>
      <c r="G158" s="211"/>
      <c r="H158" s="211"/>
      <c r="I158" s="211"/>
      <c r="J158" s="131" t="s">
        <v>140</v>
      </c>
      <c r="K158" s="132">
        <v>3</v>
      </c>
      <c r="L158" s="212">
        <v>0</v>
      </c>
      <c r="M158" s="211"/>
      <c r="N158" s="212">
        <f>ROUND(L158*K158,2)</f>
        <v>0</v>
      </c>
      <c r="O158" s="211"/>
      <c r="P158" s="211"/>
      <c r="Q158" s="211"/>
      <c r="R158" s="133"/>
      <c r="T158" s="134" t="s">
        <v>3</v>
      </c>
      <c r="U158" s="37" t="s">
        <v>39</v>
      </c>
      <c r="V158" s="135">
        <v>0</v>
      </c>
      <c r="W158" s="135">
        <f>V158*K158</f>
        <v>0</v>
      </c>
      <c r="X158" s="135">
        <v>0</v>
      </c>
      <c r="Y158" s="135">
        <f>X158*K158</f>
        <v>0</v>
      </c>
      <c r="Z158" s="135">
        <v>0</v>
      </c>
      <c r="AA158" s="136">
        <f>Z158*K158</f>
        <v>0</v>
      </c>
      <c r="AR158" s="14" t="s">
        <v>135</v>
      </c>
      <c r="AT158" s="14" t="s">
        <v>137</v>
      </c>
      <c r="AU158" s="14" t="s">
        <v>20</v>
      </c>
      <c r="AY158" s="14" t="s">
        <v>136</v>
      </c>
      <c r="BE158" s="137">
        <f>IF(U158="základní",N158,0)</f>
        <v>0</v>
      </c>
      <c r="BF158" s="137">
        <f>IF(U158="snížená",N158,0)</f>
        <v>0</v>
      </c>
      <c r="BG158" s="137">
        <f>IF(U158="zákl. přenesená",N158,0)</f>
        <v>0</v>
      </c>
      <c r="BH158" s="137">
        <f>IF(U158="sníž. přenesená",N158,0)</f>
        <v>0</v>
      </c>
      <c r="BI158" s="137">
        <f>IF(U158="nulová",N158,0)</f>
        <v>0</v>
      </c>
      <c r="BJ158" s="14" t="s">
        <v>20</v>
      </c>
      <c r="BK158" s="137">
        <f>ROUND(L158*K158,2)</f>
        <v>0</v>
      </c>
      <c r="BL158" s="14" t="s">
        <v>135</v>
      </c>
      <c r="BM158" s="14" t="s">
        <v>970</v>
      </c>
    </row>
    <row r="159" spans="2:65" s="9" customFormat="1" ht="22.5" customHeight="1" x14ac:dyDescent="0.3">
      <c r="B159" s="138"/>
      <c r="C159" s="139"/>
      <c r="D159" s="139"/>
      <c r="E159" s="140" t="s">
        <v>3</v>
      </c>
      <c r="F159" s="213" t="s">
        <v>971</v>
      </c>
      <c r="G159" s="214"/>
      <c r="H159" s="214"/>
      <c r="I159" s="214"/>
      <c r="J159" s="139"/>
      <c r="K159" s="141" t="s">
        <v>3</v>
      </c>
      <c r="L159" s="139"/>
      <c r="M159" s="139"/>
      <c r="N159" s="139"/>
      <c r="O159" s="139"/>
      <c r="P159" s="139"/>
      <c r="Q159" s="139"/>
      <c r="R159" s="142"/>
      <c r="T159" s="143"/>
      <c r="U159" s="139"/>
      <c r="V159" s="139"/>
      <c r="W159" s="139"/>
      <c r="X159" s="139"/>
      <c r="Y159" s="139"/>
      <c r="Z159" s="139"/>
      <c r="AA159" s="144"/>
      <c r="AT159" s="145" t="s">
        <v>143</v>
      </c>
      <c r="AU159" s="145" t="s">
        <v>20</v>
      </c>
      <c r="AV159" s="9" t="s">
        <v>20</v>
      </c>
      <c r="AW159" s="9" t="s">
        <v>32</v>
      </c>
      <c r="AX159" s="9" t="s">
        <v>74</v>
      </c>
      <c r="AY159" s="145" t="s">
        <v>136</v>
      </c>
    </row>
    <row r="160" spans="2:65" s="9" customFormat="1" ht="22.5" customHeight="1" x14ac:dyDescent="0.3">
      <c r="B160" s="138"/>
      <c r="C160" s="139"/>
      <c r="D160" s="139"/>
      <c r="E160" s="140" t="s">
        <v>3</v>
      </c>
      <c r="F160" s="215" t="s">
        <v>153</v>
      </c>
      <c r="G160" s="214"/>
      <c r="H160" s="214"/>
      <c r="I160" s="214"/>
      <c r="J160" s="139"/>
      <c r="K160" s="141" t="s">
        <v>3</v>
      </c>
      <c r="L160" s="139"/>
      <c r="M160" s="139"/>
      <c r="N160" s="139"/>
      <c r="O160" s="139"/>
      <c r="P160" s="139"/>
      <c r="Q160" s="139"/>
      <c r="R160" s="142"/>
      <c r="T160" s="143"/>
      <c r="U160" s="139"/>
      <c r="V160" s="139"/>
      <c r="W160" s="139"/>
      <c r="X160" s="139"/>
      <c r="Y160" s="139"/>
      <c r="Z160" s="139"/>
      <c r="AA160" s="144"/>
      <c r="AT160" s="145" t="s">
        <v>143</v>
      </c>
      <c r="AU160" s="145" t="s">
        <v>20</v>
      </c>
      <c r="AV160" s="9" t="s">
        <v>20</v>
      </c>
      <c r="AW160" s="9" t="s">
        <v>32</v>
      </c>
      <c r="AX160" s="9" t="s">
        <v>74</v>
      </c>
      <c r="AY160" s="145" t="s">
        <v>136</v>
      </c>
    </row>
    <row r="161" spans="2:65" s="9" customFormat="1" ht="22.5" customHeight="1" x14ac:dyDescent="0.3">
      <c r="B161" s="138"/>
      <c r="C161" s="139"/>
      <c r="D161" s="139"/>
      <c r="E161" s="140" t="s">
        <v>3</v>
      </c>
      <c r="F161" s="215" t="s">
        <v>972</v>
      </c>
      <c r="G161" s="214"/>
      <c r="H161" s="214"/>
      <c r="I161" s="214"/>
      <c r="J161" s="139"/>
      <c r="K161" s="141" t="s">
        <v>3</v>
      </c>
      <c r="L161" s="139"/>
      <c r="M161" s="139"/>
      <c r="N161" s="139"/>
      <c r="O161" s="139"/>
      <c r="P161" s="139"/>
      <c r="Q161" s="139"/>
      <c r="R161" s="142"/>
      <c r="T161" s="143"/>
      <c r="U161" s="139"/>
      <c r="V161" s="139"/>
      <c r="W161" s="139"/>
      <c r="X161" s="139"/>
      <c r="Y161" s="139"/>
      <c r="Z161" s="139"/>
      <c r="AA161" s="144"/>
      <c r="AT161" s="145" t="s">
        <v>143</v>
      </c>
      <c r="AU161" s="145" t="s">
        <v>20</v>
      </c>
      <c r="AV161" s="9" t="s">
        <v>20</v>
      </c>
      <c r="AW161" s="9" t="s">
        <v>32</v>
      </c>
      <c r="AX161" s="9" t="s">
        <v>74</v>
      </c>
      <c r="AY161" s="145" t="s">
        <v>136</v>
      </c>
    </row>
    <row r="162" spans="2:65" s="10" customFormat="1" ht="22.5" customHeight="1" x14ac:dyDescent="0.3">
      <c r="B162" s="146"/>
      <c r="C162" s="147"/>
      <c r="D162" s="147"/>
      <c r="E162" s="148" t="s">
        <v>212</v>
      </c>
      <c r="F162" s="208" t="s">
        <v>163</v>
      </c>
      <c r="G162" s="209"/>
      <c r="H162" s="209"/>
      <c r="I162" s="209"/>
      <c r="J162" s="147"/>
      <c r="K162" s="149">
        <v>3</v>
      </c>
      <c r="L162" s="147"/>
      <c r="M162" s="147"/>
      <c r="N162" s="147"/>
      <c r="O162" s="147"/>
      <c r="P162" s="147"/>
      <c r="Q162" s="147"/>
      <c r="R162" s="150"/>
      <c r="T162" s="151"/>
      <c r="U162" s="147"/>
      <c r="V162" s="147"/>
      <c r="W162" s="147"/>
      <c r="X162" s="147"/>
      <c r="Y162" s="147"/>
      <c r="Z162" s="147"/>
      <c r="AA162" s="152"/>
      <c r="AT162" s="153" t="s">
        <v>143</v>
      </c>
      <c r="AU162" s="153" t="s">
        <v>20</v>
      </c>
      <c r="AV162" s="10" t="s">
        <v>105</v>
      </c>
      <c r="AW162" s="10" t="s">
        <v>32</v>
      </c>
      <c r="AX162" s="10" t="s">
        <v>74</v>
      </c>
      <c r="AY162" s="153" t="s">
        <v>136</v>
      </c>
    </row>
    <row r="163" spans="2:65" s="10" customFormat="1" ht="22.5" customHeight="1" x14ac:dyDescent="0.3">
      <c r="B163" s="146"/>
      <c r="C163" s="147"/>
      <c r="D163" s="147"/>
      <c r="E163" s="148" t="s">
        <v>214</v>
      </c>
      <c r="F163" s="208" t="s">
        <v>973</v>
      </c>
      <c r="G163" s="209"/>
      <c r="H163" s="209"/>
      <c r="I163" s="209"/>
      <c r="J163" s="147"/>
      <c r="K163" s="149">
        <v>3</v>
      </c>
      <c r="L163" s="147"/>
      <c r="M163" s="147"/>
      <c r="N163" s="147"/>
      <c r="O163" s="147"/>
      <c r="P163" s="147"/>
      <c r="Q163" s="147"/>
      <c r="R163" s="150"/>
      <c r="T163" s="151"/>
      <c r="U163" s="147"/>
      <c r="V163" s="147"/>
      <c r="W163" s="147"/>
      <c r="X163" s="147"/>
      <c r="Y163" s="147"/>
      <c r="Z163" s="147"/>
      <c r="AA163" s="152"/>
      <c r="AT163" s="153" t="s">
        <v>143</v>
      </c>
      <c r="AU163" s="153" t="s">
        <v>20</v>
      </c>
      <c r="AV163" s="10" t="s">
        <v>105</v>
      </c>
      <c r="AW163" s="10" t="s">
        <v>32</v>
      </c>
      <c r="AX163" s="10" t="s">
        <v>20</v>
      </c>
      <c r="AY163" s="153" t="s">
        <v>136</v>
      </c>
    </row>
    <row r="164" spans="2:65" s="1" customFormat="1" ht="31.5" customHeight="1" x14ac:dyDescent="0.3">
      <c r="B164" s="128"/>
      <c r="C164" s="129" t="s">
        <v>9</v>
      </c>
      <c r="D164" s="129" t="s">
        <v>137</v>
      </c>
      <c r="E164" s="130" t="s">
        <v>974</v>
      </c>
      <c r="F164" s="210" t="s">
        <v>975</v>
      </c>
      <c r="G164" s="211"/>
      <c r="H164" s="211"/>
      <c r="I164" s="211"/>
      <c r="J164" s="131" t="s">
        <v>140</v>
      </c>
      <c r="K164" s="132">
        <v>10</v>
      </c>
      <c r="L164" s="212">
        <v>0</v>
      </c>
      <c r="M164" s="211"/>
      <c r="N164" s="212">
        <f>ROUND(L164*K164,2)</f>
        <v>0</v>
      </c>
      <c r="O164" s="211"/>
      <c r="P164" s="211"/>
      <c r="Q164" s="211"/>
      <c r="R164" s="133"/>
      <c r="T164" s="134" t="s">
        <v>3</v>
      </c>
      <c r="U164" s="37" t="s">
        <v>39</v>
      </c>
      <c r="V164" s="135">
        <v>0</v>
      </c>
      <c r="W164" s="135">
        <f>V164*K164</f>
        <v>0</v>
      </c>
      <c r="X164" s="135">
        <v>0</v>
      </c>
      <c r="Y164" s="135">
        <f>X164*K164</f>
        <v>0</v>
      </c>
      <c r="Z164" s="135">
        <v>0</v>
      </c>
      <c r="AA164" s="136">
        <f>Z164*K164</f>
        <v>0</v>
      </c>
      <c r="AR164" s="14" t="s">
        <v>135</v>
      </c>
      <c r="AT164" s="14" t="s">
        <v>137</v>
      </c>
      <c r="AU164" s="14" t="s">
        <v>20</v>
      </c>
      <c r="AY164" s="14" t="s">
        <v>136</v>
      </c>
      <c r="BE164" s="137">
        <f>IF(U164="základní",N164,0)</f>
        <v>0</v>
      </c>
      <c r="BF164" s="137">
        <f>IF(U164="snížená",N164,0)</f>
        <v>0</v>
      </c>
      <c r="BG164" s="137">
        <f>IF(U164="zákl. přenesená",N164,0)</f>
        <v>0</v>
      </c>
      <c r="BH164" s="137">
        <f>IF(U164="sníž. přenesená",N164,0)</f>
        <v>0</v>
      </c>
      <c r="BI164" s="137">
        <f>IF(U164="nulová",N164,0)</f>
        <v>0</v>
      </c>
      <c r="BJ164" s="14" t="s">
        <v>20</v>
      </c>
      <c r="BK164" s="137">
        <f>ROUND(L164*K164,2)</f>
        <v>0</v>
      </c>
      <c r="BL164" s="14" t="s">
        <v>135</v>
      </c>
      <c r="BM164" s="14" t="s">
        <v>976</v>
      </c>
    </row>
    <row r="165" spans="2:65" s="9" customFormat="1" ht="22.5" customHeight="1" x14ac:dyDescent="0.3">
      <c r="B165" s="138"/>
      <c r="C165" s="139"/>
      <c r="D165" s="139"/>
      <c r="E165" s="140" t="s">
        <v>3</v>
      </c>
      <c r="F165" s="213" t="s">
        <v>971</v>
      </c>
      <c r="G165" s="214"/>
      <c r="H165" s="214"/>
      <c r="I165" s="214"/>
      <c r="J165" s="139"/>
      <c r="K165" s="141" t="s">
        <v>3</v>
      </c>
      <c r="L165" s="139"/>
      <c r="M165" s="139"/>
      <c r="N165" s="139"/>
      <c r="O165" s="139"/>
      <c r="P165" s="139"/>
      <c r="Q165" s="139"/>
      <c r="R165" s="142"/>
      <c r="T165" s="143"/>
      <c r="U165" s="139"/>
      <c r="V165" s="139"/>
      <c r="W165" s="139"/>
      <c r="X165" s="139"/>
      <c r="Y165" s="139"/>
      <c r="Z165" s="139"/>
      <c r="AA165" s="144"/>
      <c r="AT165" s="145" t="s">
        <v>143</v>
      </c>
      <c r="AU165" s="145" t="s">
        <v>20</v>
      </c>
      <c r="AV165" s="9" t="s">
        <v>20</v>
      </c>
      <c r="AW165" s="9" t="s">
        <v>32</v>
      </c>
      <c r="AX165" s="9" t="s">
        <v>74</v>
      </c>
      <c r="AY165" s="145" t="s">
        <v>136</v>
      </c>
    </row>
    <row r="166" spans="2:65" s="9" customFormat="1" ht="22.5" customHeight="1" x14ac:dyDescent="0.3">
      <c r="B166" s="138"/>
      <c r="C166" s="139"/>
      <c r="D166" s="139"/>
      <c r="E166" s="140" t="s">
        <v>3</v>
      </c>
      <c r="F166" s="215" t="s">
        <v>153</v>
      </c>
      <c r="G166" s="214"/>
      <c r="H166" s="214"/>
      <c r="I166" s="214"/>
      <c r="J166" s="139"/>
      <c r="K166" s="141" t="s">
        <v>3</v>
      </c>
      <c r="L166" s="139"/>
      <c r="M166" s="139"/>
      <c r="N166" s="139"/>
      <c r="O166" s="139"/>
      <c r="P166" s="139"/>
      <c r="Q166" s="139"/>
      <c r="R166" s="142"/>
      <c r="T166" s="143"/>
      <c r="U166" s="139"/>
      <c r="V166" s="139"/>
      <c r="W166" s="139"/>
      <c r="X166" s="139"/>
      <c r="Y166" s="139"/>
      <c r="Z166" s="139"/>
      <c r="AA166" s="144"/>
      <c r="AT166" s="145" t="s">
        <v>143</v>
      </c>
      <c r="AU166" s="145" t="s">
        <v>20</v>
      </c>
      <c r="AV166" s="9" t="s">
        <v>20</v>
      </c>
      <c r="AW166" s="9" t="s">
        <v>32</v>
      </c>
      <c r="AX166" s="9" t="s">
        <v>74</v>
      </c>
      <c r="AY166" s="145" t="s">
        <v>136</v>
      </c>
    </row>
    <row r="167" spans="2:65" s="9" customFormat="1" ht="22.5" customHeight="1" x14ac:dyDescent="0.3">
      <c r="B167" s="138"/>
      <c r="C167" s="139"/>
      <c r="D167" s="139"/>
      <c r="E167" s="140" t="s">
        <v>3</v>
      </c>
      <c r="F167" s="215" t="s">
        <v>977</v>
      </c>
      <c r="G167" s="214"/>
      <c r="H167" s="214"/>
      <c r="I167" s="214"/>
      <c r="J167" s="139"/>
      <c r="K167" s="141" t="s">
        <v>3</v>
      </c>
      <c r="L167" s="139"/>
      <c r="M167" s="139"/>
      <c r="N167" s="139"/>
      <c r="O167" s="139"/>
      <c r="P167" s="139"/>
      <c r="Q167" s="139"/>
      <c r="R167" s="142"/>
      <c r="T167" s="143"/>
      <c r="U167" s="139"/>
      <c r="V167" s="139"/>
      <c r="W167" s="139"/>
      <c r="X167" s="139"/>
      <c r="Y167" s="139"/>
      <c r="Z167" s="139"/>
      <c r="AA167" s="144"/>
      <c r="AT167" s="145" t="s">
        <v>143</v>
      </c>
      <c r="AU167" s="145" t="s">
        <v>20</v>
      </c>
      <c r="AV167" s="9" t="s">
        <v>20</v>
      </c>
      <c r="AW167" s="9" t="s">
        <v>32</v>
      </c>
      <c r="AX167" s="9" t="s">
        <v>74</v>
      </c>
      <c r="AY167" s="145" t="s">
        <v>136</v>
      </c>
    </row>
    <row r="168" spans="2:65" s="10" customFormat="1" ht="22.5" customHeight="1" x14ac:dyDescent="0.3">
      <c r="B168" s="146"/>
      <c r="C168" s="147"/>
      <c r="D168" s="147"/>
      <c r="E168" s="148" t="s">
        <v>221</v>
      </c>
      <c r="F168" s="208" t="s">
        <v>25</v>
      </c>
      <c r="G168" s="209"/>
      <c r="H168" s="209"/>
      <c r="I168" s="209"/>
      <c r="J168" s="147"/>
      <c r="K168" s="149">
        <v>10</v>
      </c>
      <c r="L168" s="147"/>
      <c r="M168" s="147"/>
      <c r="N168" s="147"/>
      <c r="O168" s="147"/>
      <c r="P168" s="147"/>
      <c r="Q168" s="147"/>
      <c r="R168" s="150"/>
      <c r="T168" s="151"/>
      <c r="U168" s="147"/>
      <c r="V168" s="147"/>
      <c r="W168" s="147"/>
      <c r="X168" s="147"/>
      <c r="Y168" s="147"/>
      <c r="Z168" s="147"/>
      <c r="AA168" s="152"/>
      <c r="AT168" s="153" t="s">
        <v>143</v>
      </c>
      <c r="AU168" s="153" t="s">
        <v>20</v>
      </c>
      <c r="AV168" s="10" t="s">
        <v>105</v>
      </c>
      <c r="AW168" s="10" t="s">
        <v>32</v>
      </c>
      <c r="AX168" s="10" t="s">
        <v>74</v>
      </c>
      <c r="AY168" s="153" t="s">
        <v>136</v>
      </c>
    </row>
    <row r="169" spans="2:65" s="10" customFormat="1" ht="22.5" customHeight="1" x14ac:dyDescent="0.3">
      <c r="B169" s="146"/>
      <c r="C169" s="147"/>
      <c r="D169" s="147"/>
      <c r="E169" s="148" t="s">
        <v>222</v>
      </c>
      <c r="F169" s="208" t="s">
        <v>978</v>
      </c>
      <c r="G169" s="209"/>
      <c r="H169" s="209"/>
      <c r="I169" s="209"/>
      <c r="J169" s="147"/>
      <c r="K169" s="149">
        <v>10</v>
      </c>
      <c r="L169" s="147"/>
      <c r="M169" s="147"/>
      <c r="N169" s="147"/>
      <c r="O169" s="147"/>
      <c r="P169" s="147"/>
      <c r="Q169" s="147"/>
      <c r="R169" s="150"/>
      <c r="T169" s="151"/>
      <c r="U169" s="147"/>
      <c r="V169" s="147"/>
      <c r="W169" s="147"/>
      <c r="X169" s="147"/>
      <c r="Y169" s="147"/>
      <c r="Z169" s="147"/>
      <c r="AA169" s="152"/>
      <c r="AT169" s="153" t="s">
        <v>143</v>
      </c>
      <c r="AU169" s="153" t="s">
        <v>20</v>
      </c>
      <c r="AV169" s="10" t="s">
        <v>105</v>
      </c>
      <c r="AW169" s="10" t="s">
        <v>32</v>
      </c>
      <c r="AX169" s="10" t="s">
        <v>20</v>
      </c>
      <c r="AY169" s="153" t="s">
        <v>136</v>
      </c>
    </row>
    <row r="170" spans="2:65" s="1" customFormat="1" ht="22.5" customHeight="1" x14ac:dyDescent="0.3">
      <c r="B170" s="128"/>
      <c r="C170" s="129" t="s">
        <v>244</v>
      </c>
      <c r="D170" s="129" t="s">
        <v>137</v>
      </c>
      <c r="E170" s="130" t="s">
        <v>979</v>
      </c>
      <c r="F170" s="210" t="s">
        <v>980</v>
      </c>
      <c r="G170" s="211"/>
      <c r="H170" s="211"/>
      <c r="I170" s="211"/>
      <c r="J170" s="131" t="s">
        <v>150</v>
      </c>
      <c r="K170" s="132">
        <v>29.5</v>
      </c>
      <c r="L170" s="212">
        <v>0</v>
      </c>
      <c r="M170" s="211"/>
      <c r="N170" s="212">
        <f>ROUND(L170*K170,2)</f>
        <v>0</v>
      </c>
      <c r="O170" s="211"/>
      <c r="P170" s="211"/>
      <c r="Q170" s="211"/>
      <c r="R170" s="133"/>
      <c r="T170" s="134" t="s">
        <v>3</v>
      </c>
      <c r="U170" s="37" t="s">
        <v>39</v>
      </c>
      <c r="V170" s="135">
        <v>0</v>
      </c>
      <c r="W170" s="135">
        <f>V170*K170</f>
        <v>0</v>
      </c>
      <c r="X170" s="135">
        <v>0</v>
      </c>
      <c r="Y170" s="135">
        <f>X170*K170</f>
        <v>0</v>
      </c>
      <c r="Z170" s="135">
        <v>0</v>
      </c>
      <c r="AA170" s="136">
        <f>Z170*K170</f>
        <v>0</v>
      </c>
      <c r="AR170" s="14" t="s">
        <v>135</v>
      </c>
      <c r="AT170" s="14" t="s">
        <v>137</v>
      </c>
      <c r="AU170" s="14" t="s">
        <v>20</v>
      </c>
      <c r="AY170" s="14" t="s">
        <v>136</v>
      </c>
      <c r="BE170" s="137">
        <f>IF(U170="základní",N170,0)</f>
        <v>0</v>
      </c>
      <c r="BF170" s="137">
        <f>IF(U170="snížená",N170,0)</f>
        <v>0</v>
      </c>
      <c r="BG170" s="137">
        <f>IF(U170="zákl. přenesená",N170,0)</f>
        <v>0</v>
      </c>
      <c r="BH170" s="137">
        <f>IF(U170="sníž. přenesená",N170,0)</f>
        <v>0</v>
      </c>
      <c r="BI170" s="137">
        <f>IF(U170="nulová",N170,0)</f>
        <v>0</v>
      </c>
      <c r="BJ170" s="14" t="s">
        <v>20</v>
      </c>
      <c r="BK170" s="137">
        <f>ROUND(L170*K170,2)</f>
        <v>0</v>
      </c>
      <c r="BL170" s="14" t="s">
        <v>135</v>
      </c>
      <c r="BM170" s="14" t="s">
        <v>981</v>
      </c>
    </row>
    <row r="171" spans="2:65" s="9" customFormat="1" ht="22.5" customHeight="1" x14ac:dyDescent="0.3">
      <c r="B171" s="138"/>
      <c r="C171" s="139"/>
      <c r="D171" s="139"/>
      <c r="E171" s="140" t="s">
        <v>3</v>
      </c>
      <c r="F171" s="213" t="s">
        <v>982</v>
      </c>
      <c r="G171" s="214"/>
      <c r="H171" s="214"/>
      <c r="I171" s="214"/>
      <c r="J171" s="139"/>
      <c r="K171" s="141" t="s">
        <v>3</v>
      </c>
      <c r="L171" s="139"/>
      <c r="M171" s="139"/>
      <c r="N171" s="139"/>
      <c r="O171" s="139"/>
      <c r="P171" s="139"/>
      <c r="Q171" s="139"/>
      <c r="R171" s="142"/>
      <c r="T171" s="143"/>
      <c r="U171" s="139"/>
      <c r="V171" s="139"/>
      <c r="W171" s="139"/>
      <c r="X171" s="139"/>
      <c r="Y171" s="139"/>
      <c r="Z171" s="139"/>
      <c r="AA171" s="144"/>
      <c r="AT171" s="145" t="s">
        <v>143</v>
      </c>
      <c r="AU171" s="145" t="s">
        <v>20</v>
      </c>
      <c r="AV171" s="9" t="s">
        <v>20</v>
      </c>
      <c r="AW171" s="9" t="s">
        <v>32</v>
      </c>
      <c r="AX171" s="9" t="s">
        <v>74</v>
      </c>
      <c r="AY171" s="145" t="s">
        <v>136</v>
      </c>
    </row>
    <row r="172" spans="2:65" s="9" customFormat="1" ht="22.5" customHeight="1" x14ac:dyDescent="0.3">
      <c r="B172" s="138"/>
      <c r="C172" s="139"/>
      <c r="D172" s="139"/>
      <c r="E172" s="140" t="s">
        <v>3</v>
      </c>
      <c r="F172" s="215" t="s">
        <v>153</v>
      </c>
      <c r="G172" s="214"/>
      <c r="H172" s="214"/>
      <c r="I172" s="214"/>
      <c r="J172" s="139"/>
      <c r="K172" s="141" t="s">
        <v>3</v>
      </c>
      <c r="L172" s="139"/>
      <c r="M172" s="139"/>
      <c r="N172" s="139"/>
      <c r="O172" s="139"/>
      <c r="P172" s="139"/>
      <c r="Q172" s="139"/>
      <c r="R172" s="142"/>
      <c r="T172" s="143"/>
      <c r="U172" s="139"/>
      <c r="V172" s="139"/>
      <c r="W172" s="139"/>
      <c r="X172" s="139"/>
      <c r="Y172" s="139"/>
      <c r="Z172" s="139"/>
      <c r="AA172" s="144"/>
      <c r="AT172" s="145" t="s">
        <v>143</v>
      </c>
      <c r="AU172" s="145" t="s">
        <v>20</v>
      </c>
      <c r="AV172" s="9" t="s">
        <v>20</v>
      </c>
      <c r="AW172" s="9" t="s">
        <v>32</v>
      </c>
      <c r="AX172" s="9" t="s">
        <v>74</v>
      </c>
      <c r="AY172" s="145" t="s">
        <v>136</v>
      </c>
    </row>
    <row r="173" spans="2:65" s="9" customFormat="1" ht="22.5" customHeight="1" x14ac:dyDescent="0.3">
      <c r="B173" s="138"/>
      <c r="C173" s="139"/>
      <c r="D173" s="139"/>
      <c r="E173" s="140" t="s">
        <v>3</v>
      </c>
      <c r="F173" s="215" t="s">
        <v>983</v>
      </c>
      <c r="G173" s="214"/>
      <c r="H173" s="214"/>
      <c r="I173" s="214"/>
      <c r="J173" s="139"/>
      <c r="K173" s="141" t="s">
        <v>3</v>
      </c>
      <c r="L173" s="139"/>
      <c r="M173" s="139"/>
      <c r="N173" s="139"/>
      <c r="O173" s="139"/>
      <c r="P173" s="139"/>
      <c r="Q173" s="139"/>
      <c r="R173" s="142"/>
      <c r="T173" s="143"/>
      <c r="U173" s="139"/>
      <c r="V173" s="139"/>
      <c r="W173" s="139"/>
      <c r="X173" s="139"/>
      <c r="Y173" s="139"/>
      <c r="Z173" s="139"/>
      <c r="AA173" s="144"/>
      <c r="AT173" s="145" t="s">
        <v>143</v>
      </c>
      <c r="AU173" s="145" t="s">
        <v>20</v>
      </c>
      <c r="AV173" s="9" t="s">
        <v>20</v>
      </c>
      <c r="AW173" s="9" t="s">
        <v>32</v>
      </c>
      <c r="AX173" s="9" t="s">
        <v>74</v>
      </c>
      <c r="AY173" s="145" t="s">
        <v>136</v>
      </c>
    </row>
    <row r="174" spans="2:65" s="10" customFormat="1" ht="22.5" customHeight="1" x14ac:dyDescent="0.3">
      <c r="B174" s="146"/>
      <c r="C174" s="147"/>
      <c r="D174" s="147"/>
      <c r="E174" s="148" t="s">
        <v>227</v>
      </c>
      <c r="F174" s="208" t="s">
        <v>984</v>
      </c>
      <c r="G174" s="209"/>
      <c r="H174" s="209"/>
      <c r="I174" s="209"/>
      <c r="J174" s="147"/>
      <c r="K174" s="149">
        <v>28.2</v>
      </c>
      <c r="L174" s="147"/>
      <c r="M174" s="147"/>
      <c r="N174" s="147"/>
      <c r="O174" s="147"/>
      <c r="P174" s="147"/>
      <c r="Q174" s="147"/>
      <c r="R174" s="150"/>
      <c r="T174" s="151"/>
      <c r="U174" s="147"/>
      <c r="V174" s="147"/>
      <c r="W174" s="147"/>
      <c r="X174" s="147"/>
      <c r="Y174" s="147"/>
      <c r="Z174" s="147"/>
      <c r="AA174" s="152"/>
      <c r="AT174" s="153" t="s">
        <v>143</v>
      </c>
      <c r="AU174" s="153" t="s">
        <v>20</v>
      </c>
      <c r="AV174" s="10" t="s">
        <v>105</v>
      </c>
      <c r="AW174" s="10" t="s">
        <v>32</v>
      </c>
      <c r="AX174" s="10" t="s">
        <v>74</v>
      </c>
      <c r="AY174" s="153" t="s">
        <v>136</v>
      </c>
    </row>
    <row r="175" spans="2:65" s="9" customFormat="1" ht="22.5" customHeight="1" x14ac:dyDescent="0.3">
      <c r="B175" s="138"/>
      <c r="C175" s="139"/>
      <c r="D175" s="139"/>
      <c r="E175" s="140" t="s">
        <v>3</v>
      </c>
      <c r="F175" s="215" t="s">
        <v>985</v>
      </c>
      <c r="G175" s="214"/>
      <c r="H175" s="214"/>
      <c r="I175" s="214"/>
      <c r="J175" s="139"/>
      <c r="K175" s="141" t="s">
        <v>3</v>
      </c>
      <c r="L175" s="139"/>
      <c r="M175" s="139"/>
      <c r="N175" s="139"/>
      <c r="O175" s="139"/>
      <c r="P175" s="139"/>
      <c r="Q175" s="139"/>
      <c r="R175" s="142"/>
      <c r="T175" s="143"/>
      <c r="U175" s="139"/>
      <c r="V175" s="139"/>
      <c r="W175" s="139"/>
      <c r="X175" s="139"/>
      <c r="Y175" s="139"/>
      <c r="Z175" s="139"/>
      <c r="AA175" s="144"/>
      <c r="AT175" s="145" t="s">
        <v>143</v>
      </c>
      <c r="AU175" s="145" t="s">
        <v>20</v>
      </c>
      <c r="AV175" s="9" t="s">
        <v>20</v>
      </c>
      <c r="AW175" s="9" t="s">
        <v>32</v>
      </c>
      <c r="AX175" s="9" t="s">
        <v>74</v>
      </c>
      <c r="AY175" s="145" t="s">
        <v>136</v>
      </c>
    </row>
    <row r="176" spans="2:65" s="10" customFormat="1" ht="22.5" customHeight="1" x14ac:dyDescent="0.3">
      <c r="B176" s="146"/>
      <c r="C176" s="147"/>
      <c r="D176" s="147"/>
      <c r="E176" s="148" t="s">
        <v>228</v>
      </c>
      <c r="F176" s="208" t="s">
        <v>986</v>
      </c>
      <c r="G176" s="209"/>
      <c r="H176" s="209"/>
      <c r="I176" s="209"/>
      <c r="J176" s="147"/>
      <c r="K176" s="149">
        <v>1.3</v>
      </c>
      <c r="L176" s="147"/>
      <c r="M176" s="147"/>
      <c r="N176" s="147"/>
      <c r="O176" s="147"/>
      <c r="P176" s="147"/>
      <c r="Q176" s="147"/>
      <c r="R176" s="150"/>
      <c r="T176" s="151"/>
      <c r="U176" s="147"/>
      <c r="V176" s="147"/>
      <c r="W176" s="147"/>
      <c r="X176" s="147"/>
      <c r="Y176" s="147"/>
      <c r="Z176" s="147"/>
      <c r="AA176" s="152"/>
      <c r="AT176" s="153" t="s">
        <v>143</v>
      </c>
      <c r="AU176" s="153" t="s">
        <v>20</v>
      </c>
      <c r="AV176" s="10" t="s">
        <v>105</v>
      </c>
      <c r="AW176" s="10" t="s">
        <v>32</v>
      </c>
      <c r="AX176" s="10" t="s">
        <v>74</v>
      </c>
      <c r="AY176" s="153" t="s">
        <v>136</v>
      </c>
    </row>
    <row r="177" spans="2:65" s="10" customFormat="1" ht="22.5" customHeight="1" x14ac:dyDescent="0.3">
      <c r="B177" s="146"/>
      <c r="C177" s="147"/>
      <c r="D177" s="147"/>
      <c r="E177" s="148" t="s">
        <v>820</v>
      </c>
      <c r="F177" s="208" t="s">
        <v>987</v>
      </c>
      <c r="G177" s="209"/>
      <c r="H177" s="209"/>
      <c r="I177" s="209"/>
      <c r="J177" s="147"/>
      <c r="K177" s="149">
        <v>29.5</v>
      </c>
      <c r="L177" s="147"/>
      <c r="M177" s="147"/>
      <c r="N177" s="147"/>
      <c r="O177" s="147"/>
      <c r="P177" s="147"/>
      <c r="Q177" s="147"/>
      <c r="R177" s="150"/>
      <c r="T177" s="151"/>
      <c r="U177" s="147"/>
      <c r="V177" s="147"/>
      <c r="W177" s="147"/>
      <c r="X177" s="147"/>
      <c r="Y177" s="147"/>
      <c r="Z177" s="147"/>
      <c r="AA177" s="152"/>
      <c r="AT177" s="153" t="s">
        <v>143</v>
      </c>
      <c r="AU177" s="153" t="s">
        <v>20</v>
      </c>
      <c r="AV177" s="10" t="s">
        <v>105</v>
      </c>
      <c r="AW177" s="10" t="s">
        <v>32</v>
      </c>
      <c r="AX177" s="10" t="s">
        <v>20</v>
      </c>
      <c r="AY177" s="153" t="s">
        <v>136</v>
      </c>
    </row>
    <row r="178" spans="2:65" s="8" customFormat="1" ht="37.35" customHeight="1" x14ac:dyDescent="0.35">
      <c r="B178" s="118"/>
      <c r="C178" s="119"/>
      <c r="D178" s="120" t="s">
        <v>119</v>
      </c>
      <c r="E178" s="120"/>
      <c r="F178" s="120"/>
      <c r="G178" s="120"/>
      <c r="H178" s="120"/>
      <c r="I178" s="120"/>
      <c r="J178" s="120"/>
      <c r="K178" s="120"/>
      <c r="L178" s="120"/>
      <c r="M178" s="120"/>
      <c r="N178" s="205">
        <f>BK178</f>
        <v>0</v>
      </c>
      <c r="O178" s="206"/>
      <c r="P178" s="206"/>
      <c r="Q178" s="206"/>
      <c r="R178" s="121"/>
      <c r="T178" s="122"/>
      <c r="U178" s="119"/>
      <c r="V178" s="119"/>
      <c r="W178" s="123">
        <f>W179</f>
        <v>0</v>
      </c>
      <c r="X178" s="119"/>
      <c r="Y178" s="123">
        <f>Y179</f>
        <v>0</v>
      </c>
      <c r="Z178" s="119"/>
      <c r="AA178" s="124">
        <f>AA179</f>
        <v>0</v>
      </c>
      <c r="AR178" s="125" t="s">
        <v>135</v>
      </c>
      <c r="AT178" s="126" t="s">
        <v>73</v>
      </c>
      <c r="AU178" s="126" t="s">
        <v>74</v>
      </c>
      <c r="AY178" s="125" t="s">
        <v>136</v>
      </c>
      <c r="BK178" s="127">
        <f>BK179</f>
        <v>0</v>
      </c>
    </row>
    <row r="179" spans="2:65" s="1" customFormat="1" ht="31.5" customHeight="1" x14ac:dyDescent="0.3">
      <c r="B179" s="128"/>
      <c r="C179" s="129" t="s">
        <v>253</v>
      </c>
      <c r="D179" s="129" t="s">
        <v>137</v>
      </c>
      <c r="E179" s="130" t="s">
        <v>988</v>
      </c>
      <c r="F179" s="210" t="s">
        <v>989</v>
      </c>
      <c r="G179" s="211"/>
      <c r="H179" s="211"/>
      <c r="I179" s="211"/>
      <c r="J179" s="131" t="s">
        <v>990</v>
      </c>
      <c r="K179" s="132">
        <v>1</v>
      </c>
      <c r="L179" s="212">
        <v>0</v>
      </c>
      <c r="M179" s="211"/>
      <c r="N179" s="212">
        <f>ROUND(L179*K179,2)</f>
        <v>0</v>
      </c>
      <c r="O179" s="211"/>
      <c r="P179" s="211"/>
      <c r="Q179" s="211"/>
      <c r="R179" s="133"/>
      <c r="T179" s="134" t="s">
        <v>3</v>
      </c>
      <c r="U179" s="157" t="s">
        <v>39</v>
      </c>
      <c r="V179" s="158">
        <v>0</v>
      </c>
      <c r="W179" s="158">
        <f>V179*K179</f>
        <v>0</v>
      </c>
      <c r="X179" s="158">
        <v>0</v>
      </c>
      <c r="Y179" s="158">
        <f>X179*K179</f>
        <v>0</v>
      </c>
      <c r="Z179" s="158">
        <v>0</v>
      </c>
      <c r="AA179" s="159">
        <f>Z179*K179</f>
        <v>0</v>
      </c>
      <c r="AR179" s="14" t="s">
        <v>135</v>
      </c>
      <c r="AT179" s="14" t="s">
        <v>137</v>
      </c>
      <c r="AU179" s="14" t="s">
        <v>20</v>
      </c>
      <c r="AY179" s="14" t="s">
        <v>136</v>
      </c>
      <c r="BE179" s="137">
        <f>IF(U179="základní",N179,0)</f>
        <v>0</v>
      </c>
      <c r="BF179" s="137">
        <f>IF(U179="snížená",N179,0)</f>
        <v>0</v>
      </c>
      <c r="BG179" s="137">
        <f>IF(U179="zákl. přenesená",N179,0)</f>
        <v>0</v>
      </c>
      <c r="BH179" s="137">
        <f>IF(U179="sníž. přenesená",N179,0)</f>
        <v>0</v>
      </c>
      <c r="BI179" s="137">
        <f>IF(U179="nulová",N179,0)</f>
        <v>0</v>
      </c>
      <c r="BJ179" s="14" t="s">
        <v>20</v>
      </c>
      <c r="BK179" s="137">
        <f>ROUND(L179*K179,2)</f>
        <v>0</v>
      </c>
      <c r="BL179" s="14" t="s">
        <v>135</v>
      </c>
      <c r="BM179" s="14" t="s">
        <v>991</v>
      </c>
    </row>
    <row r="180" spans="2:65" s="1" customFormat="1" ht="6.9" customHeight="1" x14ac:dyDescent="0.3"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4"/>
    </row>
  </sheetData>
  <mergeCells count="14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L94:Q94"/>
    <mergeCell ref="C100:Q100"/>
    <mergeCell ref="F102:P102"/>
    <mergeCell ref="F103:P103"/>
    <mergeCell ref="M105:P105"/>
    <mergeCell ref="M107:Q107"/>
    <mergeCell ref="M108:Q108"/>
    <mergeCell ref="F110:I110"/>
    <mergeCell ref="L110:M110"/>
    <mergeCell ref="N110:Q110"/>
    <mergeCell ref="F113:I113"/>
    <mergeCell ref="L113:M113"/>
    <mergeCell ref="N113:Q113"/>
    <mergeCell ref="F114:I114"/>
    <mergeCell ref="F115:I115"/>
    <mergeCell ref="F116:I116"/>
    <mergeCell ref="F117:I117"/>
    <mergeCell ref="F118:I118"/>
    <mergeCell ref="F119:I119"/>
    <mergeCell ref="L119:M119"/>
    <mergeCell ref="N119:Q119"/>
    <mergeCell ref="F120:I120"/>
    <mergeCell ref="F121:I121"/>
    <mergeCell ref="F122:I122"/>
    <mergeCell ref="F123:I123"/>
    <mergeCell ref="F124:I124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F132:I132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F141:I141"/>
    <mergeCell ref="F142:I142"/>
    <mergeCell ref="L142:M142"/>
    <mergeCell ref="N142:Q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61:I161"/>
    <mergeCell ref="F162:I162"/>
    <mergeCell ref="F163:I163"/>
    <mergeCell ref="F164:I164"/>
    <mergeCell ref="L164:M164"/>
    <mergeCell ref="N164:Q164"/>
    <mergeCell ref="F165:I165"/>
    <mergeCell ref="F152:I152"/>
    <mergeCell ref="F153:I153"/>
    <mergeCell ref="F154:I154"/>
    <mergeCell ref="F155:I155"/>
    <mergeCell ref="F156:I156"/>
    <mergeCell ref="F157:I157"/>
    <mergeCell ref="F158:I158"/>
    <mergeCell ref="L158:M158"/>
    <mergeCell ref="N158:Q158"/>
    <mergeCell ref="H1:K1"/>
    <mergeCell ref="S2:AC2"/>
    <mergeCell ref="F173:I173"/>
    <mergeCell ref="F174:I174"/>
    <mergeCell ref="F175:I175"/>
    <mergeCell ref="F176:I176"/>
    <mergeCell ref="F177:I177"/>
    <mergeCell ref="F179:I179"/>
    <mergeCell ref="L179:M179"/>
    <mergeCell ref="N179:Q179"/>
    <mergeCell ref="N111:Q111"/>
    <mergeCell ref="N112:Q112"/>
    <mergeCell ref="N178:Q178"/>
    <mergeCell ref="F166:I166"/>
    <mergeCell ref="F167:I167"/>
    <mergeCell ref="F168:I168"/>
    <mergeCell ref="F169:I169"/>
    <mergeCell ref="F170:I170"/>
    <mergeCell ref="L170:M170"/>
    <mergeCell ref="N170:Q170"/>
    <mergeCell ref="F171:I171"/>
    <mergeCell ref="F172:I172"/>
    <mergeCell ref="F159:I159"/>
    <mergeCell ref="F160:I160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0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9"/>
      <c r="B1" s="166"/>
      <c r="C1" s="166"/>
      <c r="D1" s="167" t="s">
        <v>1</v>
      </c>
      <c r="E1" s="166"/>
      <c r="F1" s="168" t="s">
        <v>1017</v>
      </c>
      <c r="G1" s="168"/>
      <c r="H1" s="207" t="s">
        <v>1018</v>
      </c>
      <c r="I1" s="207"/>
      <c r="J1" s="207"/>
      <c r="K1" s="207"/>
      <c r="L1" s="168" t="s">
        <v>1019</v>
      </c>
      <c r="M1" s="166"/>
      <c r="N1" s="166"/>
      <c r="O1" s="167" t="s">
        <v>103</v>
      </c>
      <c r="P1" s="166"/>
      <c r="Q1" s="166"/>
      <c r="R1" s="166"/>
      <c r="S1" s="168" t="s">
        <v>1020</v>
      </c>
      <c r="T1" s="168"/>
      <c r="U1" s="169"/>
      <c r="V1" s="16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201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173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4" t="s">
        <v>98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106</v>
      </c>
    </row>
    <row r="4" spans="1:66" ht="36.9" customHeight="1" x14ac:dyDescent="0.3">
      <c r="B4" s="18"/>
      <c r="C4" s="191" t="s">
        <v>107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0"/>
      <c r="T4" s="21" t="s">
        <v>11</v>
      </c>
      <c r="AT4" s="14" t="s">
        <v>4</v>
      </c>
    </row>
    <row r="5" spans="1:66" ht="6.9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227" t="str">
        <f>'Rekapitulace stavby'!K6</f>
        <v>IMPORT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"/>
      <c r="R6" s="20"/>
    </row>
    <row r="7" spans="1:66" s="1" customFormat="1" ht="32.85" customHeight="1" x14ac:dyDescent="0.3">
      <c r="B7" s="28"/>
      <c r="C7" s="29"/>
      <c r="D7" s="24" t="s">
        <v>108</v>
      </c>
      <c r="E7" s="29"/>
      <c r="F7" s="203" t="s">
        <v>992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9"/>
      <c r="R7" s="30"/>
    </row>
    <row r="8" spans="1:66" s="1" customFormat="1" ht="14.4" customHeight="1" x14ac:dyDescent="0.3">
      <c r="B8" s="28"/>
      <c r="C8" s="29"/>
      <c r="D8" s="25" t="s">
        <v>18</v>
      </c>
      <c r="E8" s="29"/>
      <c r="F8" s="23" t="s">
        <v>3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3</v>
      </c>
      <c r="P8" s="29"/>
      <c r="Q8" s="29"/>
      <c r="R8" s="30"/>
    </row>
    <row r="9" spans="1:66" s="1" customFormat="1" ht="14.4" customHeight="1" x14ac:dyDescent="0.3">
      <c r="B9" s="28"/>
      <c r="C9" s="29"/>
      <c r="D9" s="25" t="s">
        <v>21</v>
      </c>
      <c r="E9" s="29"/>
      <c r="F9" s="23" t="s">
        <v>22</v>
      </c>
      <c r="G9" s="29"/>
      <c r="H9" s="29"/>
      <c r="I9" s="29"/>
      <c r="J9" s="29"/>
      <c r="K9" s="29"/>
      <c r="L9" s="29"/>
      <c r="M9" s="25" t="s">
        <v>23</v>
      </c>
      <c r="N9" s="29"/>
      <c r="O9" s="216" t="str">
        <f>'Rekapitulace stavby'!AN8</f>
        <v>26. 2. 2018</v>
      </c>
      <c r="P9" s="171"/>
      <c r="Q9" s="29"/>
      <c r="R9" s="30"/>
    </row>
    <row r="10" spans="1:66" s="1" customFormat="1" ht="10.8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" customHeight="1" x14ac:dyDescent="0.3">
      <c r="B11" s="28"/>
      <c r="C11" s="29"/>
      <c r="D11" s="25" t="s">
        <v>27</v>
      </c>
      <c r="E11" s="29"/>
      <c r="F11" s="29"/>
      <c r="G11" s="29"/>
      <c r="H11" s="29"/>
      <c r="I11" s="29"/>
      <c r="J11" s="29"/>
      <c r="K11" s="29"/>
      <c r="L11" s="29"/>
      <c r="M11" s="25" t="s">
        <v>28</v>
      </c>
      <c r="N11" s="29"/>
      <c r="O11" s="202" t="str">
        <f>IF('Rekapitulace stavby'!AN10="","",'Rekapitulace stavby'!AN10)</f>
        <v/>
      </c>
      <c r="P11" s="171"/>
      <c r="Q11" s="29"/>
      <c r="R11" s="30"/>
    </row>
    <row r="12" spans="1:66" s="1" customFormat="1" ht="18" customHeight="1" x14ac:dyDescent="0.3">
      <c r="B12" s="28"/>
      <c r="C12" s="29"/>
      <c r="D12" s="29"/>
      <c r="E12" s="23" t="str">
        <f>IF('Rekapitulace stavby'!E11="","",'Rekapitulace stavby'!E11)</f>
        <v xml:space="preserve"> </v>
      </c>
      <c r="F12" s="29"/>
      <c r="G12" s="29"/>
      <c r="H12" s="29"/>
      <c r="I12" s="29"/>
      <c r="J12" s="29"/>
      <c r="K12" s="29"/>
      <c r="L12" s="29"/>
      <c r="M12" s="25" t="s">
        <v>29</v>
      </c>
      <c r="N12" s="29"/>
      <c r="O12" s="202" t="str">
        <f>IF('Rekapitulace stavby'!AN11="","",'Rekapitulace stavby'!AN11)</f>
        <v/>
      </c>
      <c r="P12" s="171"/>
      <c r="Q12" s="29"/>
      <c r="R12" s="30"/>
    </row>
    <row r="13" spans="1:66" s="1" customFormat="1" ht="6.9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" customHeight="1" x14ac:dyDescent="0.3">
      <c r="B14" s="28"/>
      <c r="C14" s="29"/>
      <c r="D14" s="25" t="s">
        <v>30</v>
      </c>
      <c r="E14" s="29"/>
      <c r="F14" s="29"/>
      <c r="G14" s="29"/>
      <c r="H14" s="29"/>
      <c r="I14" s="29"/>
      <c r="J14" s="29"/>
      <c r="K14" s="29"/>
      <c r="L14" s="29"/>
      <c r="M14" s="25" t="s">
        <v>28</v>
      </c>
      <c r="N14" s="29"/>
      <c r="O14" s="202" t="str">
        <f>IF('Rekapitulace stavby'!AN13="","",'Rekapitulace stavby'!AN13)</f>
        <v/>
      </c>
      <c r="P14" s="171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29</v>
      </c>
      <c r="N15" s="29"/>
      <c r="O15" s="202" t="str">
        <f>IF('Rekapitulace stavby'!AN14="","",'Rekapitulace stavby'!AN14)</f>
        <v/>
      </c>
      <c r="P15" s="171"/>
      <c r="Q15" s="29"/>
      <c r="R15" s="30"/>
    </row>
    <row r="16" spans="1:66" s="1" customFormat="1" ht="6.9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28</v>
      </c>
      <c r="N17" s="29"/>
      <c r="O17" s="202" t="str">
        <f>IF('Rekapitulace stavby'!AN16="","",'Rekapitulace stavby'!AN16)</f>
        <v/>
      </c>
      <c r="P17" s="171"/>
      <c r="Q17" s="29"/>
      <c r="R17" s="30"/>
    </row>
    <row r="18" spans="2:18" s="1" customFormat="1" ht="18" customHeight="1" x14ac:dyDescent="0.3">
      <c r="B18" s="28"/>
      <c r="C18" s="29"/>
      <c r="D18" s="29"/>
      <c r="E18" s="23" t="str">
        <f>IF('Rekapitulace stavby'!E17="","",'Rekapitulace stavby'!E17)</f>
        <v xml:space="preserve"> </v>
      </c>
      <c r="F18" s="29"/>
      <c r="G18" s="29"/>
      <c r="H18" s="29"/>
      <c r="I18" s="29"/>
      <c r="J18" s="29"/>
      <c r="K18" s="29"/>
      <c r="L18" s="29"/>
      <c r="M18" s="25" t="s">
        <v>29</v>
      </c>
      <c r="N18" s="29"/>
      <c r="O18" s="202" t="str">
        <f>IF('Rekapitulace stavby'!AN17="","",'Rekapitulace stavby'!AN17)</f>
        <v/>
      </c>
      <c r="P18" s="171"/>
      <c r="Q18" s="29"/>
      <c r="R18" s="30"/>
    </row>
    <row r="19" spans="2:18" s="1" customFormat="1" ht="6.9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" customHeight="1" x14ac:dyDescent="0.3">
      <c r="B20" s="28"/>
      <c r="C20" s="29"/>
      <c r="D20" s="25" t="s">
        <v>33</v>
      </c>
      <c r="E20" s="29"/>
      <c r="F20" s="29"/>
      <c r="G20" s="29"/>
      <c r="H20" s="29"/>
      <c r="I20" s="29"/>
      <c r="J20" s="29"/>
      <c r="K20" s="29"/>
      <c r="L20" s="29"/>
      <c r="M20" s="25" t="s">
        <v>28</v>
      </c>
      <c r="N20" s="29"/>
      <c r="O20" s="202" t="str">
        <f>IF('Rekapitulace stavby'!AN19="","",'Rekapitulace stavby'!AN19)</f>
        <v/>
      </c>
      <c r="P20" s="171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29</v>
      </c>
      <c r="N21" s="29"/>
      <c r="O21" s="202" t="str">
        <f>IF('Rekapitulace stavby'!AN20="","",'Rekapitulace stavby'!AN20)</f>
        <v/>
      </c>
      <c r="P21" s="171"/>
      <c r="Q21" s="29"/>
      <c r="R21" s="30"/>
    </row>
    <row r="22" spans="2:18" s="1" customFormat="1" ht="6.9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" customHeight="1" x14ac:dyDescent="0.3">
      <c r="B23" s="28"/>
      <c r="C23" s="29"/>
      <c r="D23" s="25" t="s">
        <v>34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204" t="s">
        <v>3</v>
      </c>
      <c r="F24" s="171"/>
      <c r="G24" s="171"/>
      <c r="H24" s="171"/>
      <c r="I24" s="171"/>
      <c r="J24" s="171"/>
      <c r="K24" s="171"/>
      <c r="L24" s="171"/>
      <c r="M24" s="29"/>
      <c r="N24" s="29"/>
      <c r="O24" s="29"/>
      <c r="P24" s="29"/>
      <c r="Q24" s="29"/>
      <c r="R24" s="30"/>
    </row>
    <row r="25" spans="2:18" s="1" customFormat="1" ht="6.9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" customHeight="1" x14ac:dyDescent="0.3">
      <c r="B27" s="28"/>
      <c r="C27" s="29"/>
      <c r="D27" s="98" t="s">
        <v>110</v>
      </c>
      <c r="E27" s="29"/>
      <c r="F27" s="29"/>
      <c r="G27" s="29"/>
      <c r="H27" s="29"/>
      <c r="I27" s="29"/>
      <c r="J27" s="29"/>
      <c r="K27" s="29"/>
      <c r="L27" s="29"/>
      <c r="M27" s="197">
        <f>N88</f>
        <v>0</v>
      </c>
      <c r="N27" s="171"/>
      <c r="O27" s="171"/>
      <c r="P27" s="171"/>
      <c r="Q27" s="29"/>
      <c r="R27" s="30"/>
    </row>
    <row r="28" spans="2:18" s="1" customFormat="1" ht="14.4" customHeight="1" x14ac:dyDescent="0.3">
      <c r="B28" s="28"/>
      <c r="C28" s="29"/>
      <c r="D28" s="27" t="s">
        <v>111</v>
      </c>
      <c r="E28" s="29"/>
      <c r="F28" s="29"/>
      <c r="G28" s="29"/>
      <c r="H28" s="29"/>
      <c r="I28" s="29"/>
      <c r="J28" s="29"/>
      <c r="K28" s="29"/>
      <c r="L28" s="29"/>
      <c r="M28" s="197">
        <f>N91</f>
        <v>0</v>
      </c>
      <c r="N28" s="171"/>
      <c r="O28" s="171"/>
      <c r="P28" s="171"/>
      <c r="Q28" s="29"/>
      <c r="R28" s="30"/>
    </row>
    <row r="29" spans="2:18" s="1" customFormat="1" ht="6.9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99" t="s">
        <v>37</v>
      </c>
      <c r="E30" s="29"/>
      <c r="F30" s="29"/>
      <c r="G30" s="29"/>
      <c r="H30" s="29"/>
      <c r="I30" s="29"/>
      <c r="J30" s="29"/>
      <c r="K30" s="29"/>
      <c r="L30" s="29"/>
      <c r="M30" s="231">
        <f>ROUND(M27+M28,2)</f>
        <v>0</v>
      </c>
      <c r="N30" s="171"/>
      <c r="O30" s="171"/>
      <c r="P30" s="171"/>
      <c r="Q30" s="29"/>
      <c r="R30" s="30"/>
    </row>
    <row r="31" spans="2:18" s="1" customFormat="1" ht="6.9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" customHeight="1" x14ac:dyDescent="0.3">
      <c r="B32" s="28"/>
      <c r="C32" s="29"/>
      <c r="D32" s="35" t="s">
        <v>38</v>
      </c>
      <c r="E32" s="35" t="s">
        <v>39</v>
      </c>
      <c r="F32" s="36">
        <v>0.21</v>
      </c>
      <c r="G32" s="100" t="s">
        <v>40</v>
      </c>
      <c r="H32" s="229">
        <f>ROUND((SUM(BE91:BE92)+SUM(BE110:BE131)), 2)</f>
        <v>0</v>
      </c>
      <c r="I32" s="171"/>
      <c r="J32" s="171"/>
      <c r="K32" s="29"/>
      <c r="L32" s="29"/>
      <c r="M32" s="229">
        <f>ROUND(ROUND((SUM(BE91:BE92)+SUM(BE110:BE131)), 2)*F32, 2)</f>
        <v>0</v>
      </c>
      <c r="N32" s="171"/>
      <c r="O32" s="171"/>
      <c r="P32" s="171"/>
      <c r="Q32" s="29"/>
      <c r="R32" s="30"/>
    </row>
    <row r="33" spans="2:18" s="1" customFormat="1" ht="14.4" customHeight="1" x14ac:dyDescent="0.3">
      <c r="B33" s="28"/>
      <c r="C33" s="29"/>
      <c r="D33" s="29"/>
      <c r="E33" s="35" t="s">
        <v>41</v>
      </c>
      <c r="F33" s="36">
        <v>0.15</v>
      </c>
      <c r="G33" s="100" t="s">
        <v>40</v>
      </c>
      <c r="H33" s="229">
        <f>ROUND((SUM(BF91:BF92)+SUM(BF110:BF131)), 2)</f>
        <v>0</v>
      </c>
      <c r="I33" s="171"/>
      <c r="J33" s="171"/>
      <c r="K33" s="29"/>
      <c r="L33" s="29"/>
      <c r="M33" s="229">
        <f>ROUND(ROUND((SUM(BF91:BF92)+SUM(BF110:BF131)), 2)*F33, 2)</f>
        <v>0</v>
      </c>
      <c r="N33" s="171"/>
      <c r="O33" s="171"/>
      <c r="P33" s="171"/>
      <c r="Q33" s="29"/>
      <c r="R33" s="30"/>
    </row>
    <row r="34" spans="2:18" s="1" customFormat="1" ht="14.4" hidden="1" customHeight="1" x14ac:dyDescent="0.3">
      <c r="B34" s="28"/>
      <c r="C34" s="29"/>
      <c r="D34" s="29"/>
      <c r="E34" s="35" t="s">
        <v>42</v>
      </c>
      <c r="F34" s="36">
        <v>0.21</v>
      </c>
      <c r="G34" s="100" t="s">
        <v>40</v>
      </c>
      <c r="H34" s="229">
        <f>ROUND((SUM(BG91:BG92)+SUM(BG110:BG131)), 2)</f>
        <v>0</v>
      </c>
      <c r="I34" s="171"/>
      <c r="J34" s="171"/>
      <c r="K34" s="29"/>
      <c r="L34" s="29"/>
      <c r="M34" s="229">
        <v>0</v>
      </c>
      <c r="N34" s="171"/>
      <c r="O34" s="171"/>
      <c r="P34" s="171"/>
      <c r="Q34" s="29"/>
      <c r="R34" s="30"/>
    </row>
    <row r="35" spans="2:18" s="1" customFormat="1" ht="14.4" hidden="1" customHeight="1" x14ac:dyDescent="0.3">
      <c r="B35" s="28"/>
      <c r="C35" s="29"/>
      <c r="D35" s="29"/>
      <c r="E35" s="35" t="s">
        <v>43</v>
      </c>
      <c r="F35" s="36">
        <v>0.15</v>
      </c>
      <c r="G35" s="100" t="s">
        <v>40</v>
      </c>
      <c r="H35" s="229">
        <f>ROUND((SUM(BH91:BH92)+SUM(BH110:BH131)), 2)</f>
        <v>0</v>
      </c>
      <c r="I35" s="171"/>
      <c r="J35" s="171"/>
      <c r="K35" s="29"/>
      <c r="L35" s="29"/>
      <c r="M35" s="229">
        <v>0</v>
      </c>
      <c r="N35" s="171"/>
      <c r="O35" s="171"/>
      <c r="P35" s="171"/>
      <c r="Q35" s="29"/>
      <c r="R35" s="30"/>
    </row>
    <row r="36" spans="2:18" s="1" customFormat="1" ht="14.4" hidden="1" customHeight="1" x14ac:dyDescent="0.3">
      <c r="B36" s="28"/>
      <c r="C36" s="29"/>
      <c r="D36" s="29"/>
      <c r="E36" s="35" t="s">
        <v>44</v>
      </c>
      <c r="F36" s="36">
        <v>0</v>
      </c>
      <c r="G36" s="100" t="s">
        <v>40</v>
      </c>
      <c r="H36" s="229">
        <f>ROUND((SUM(BI91:BI92)+SUM(BI110:BI131)), 2)</f>
        <v>0</v>
      </c>
      <c r="I36" s="171"/>
      <c r="J36" s="171"/>
      <c r="K36" s="29"/>
      <c r="L36" s="29"/>
      <c r="M36" s="229">
        <v>0</v>
      </c>
      <c r="N36" s="171"/>
      <c r="O36" s="171"/>
      <c r="P36" s="171"/>
      <c r="Q36" s="29"/>
      <c r="R36" s="30"/>
    </row>
    <row r="37" spans="2:18" s="1" customFormat="1" ht="6.9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6"/>
      <c r="D38" s="101" t="s">
        <v>45</v>
      </c>
      <c r="E38" s="68"/>
      <c r="F38" s="68"/>
      <c r="G38" s="102" t="s">
        <v>46</v>
      </c>
      <c r="H38" s="103" t="s">
        <v>47</v>
      </c>
      <c r="I38" s="68"/>
      <c r="J38" s="68"/>
      <c r="K38" s="68"/>
      <c r="L38" s="230">
        <f>SUM(M30:M36)</f>
        <v>0</v>
      </c>
      <c r="M38" s="184"/>
      <c r="N38" s="184"/>
      <c r="O38" s="184"/>
      <c r="P38" s="186"/>
      <c r="Q38" s="96"/>
      <c r="R38" s="30"/>
    </row>
    <row r="39" spans="2:18" s="1" customFormat="1" ht="14.4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4.4" x14ac:dyDescent="0.3">
      <c r="B50" s="28"/>
      <c r="C50" s="29"/>
      <c r="D50" s="43" t="s">
        <v>48</v>
      </c>
      <c r="E50" s="44"/>
      <c r="F50" s="44"/>
      <c r="G50" s="44"/>
      <c r="H50" s="45"/>
      <c r="I50" s="29"/>
      <c r="J50" s="43" t="s">
        <v>49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4.4" x14ac:dyDescent="0.3">
      <c r="B59" s="28"/>
      <c r="C59" s="29"/>
      <c r="D59" s="48" t="s">
        <v>50</v>
      </c>
      <c r="E59" s="49"/>
      <c r="F59" s="49"/>
      <c r="G59" s="50" t="s">
        <v>51</v>
      </c>
      <c r="H59" s="51"/>
      <c r="I59" s="29"/>
      <c r="J59" s="48" t="s">
        <v>50</v>
      </c>
      <c r="K59" s="49"/>
      <c r="L59" s="49"/>
      <c r="M59" s="49"/>
      <c r="N59" s="50" t="s">
        <v>51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4.4" x14ac:dyDescent="0.3">
      <c r="B61" s="28"/>
      <c r="C61" s="29"/>
      <c r="D61" s="43" t="s">
        <v>52</v>
      </c>
      <c r="E61" s="44"/>
      <c r="F61" s="44"/>
      <c r="G61" s="44"/>
      <c r="H61" s="45"/>
      <c r="I61" s="29"/>
      <c r="J61" s="43" t="s">
        <v>53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18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18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18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18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18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18" s="1" customFormat="1" ht="14.4" x14ac:dyDescent="0.3">
      <c r="B70" s="28"/>
      <c r="C70" s="29"/>
      <c r="D70" s="48" t="s">
        <v>50</v>
      </c>
      <c r="E70" s="49"/>
      <c r="F70" s="49"/>
      <c r="G70" s="50" t="s">
        <v>51</v>
      </c>
      <c r="H70" s="51"/>
      <c r="I70" s="29"/>
      <c r="J70" s="48" t="s">
        <v>50</v>
      </c>
      <c r="K70" s="49"/>
      <c r="L70" s="49"/>
      <c r="M70" s="49"/>
      <c r="N70" s="50" t="s">
        <v>51</v>
      </c>
      <c r="O70" s="49"/>
      <c r="P70" s="51"/>
      <c r="Q70" s="29"/>
      <c r="R70" s="30"/>
    </row>
    <row r="71" spans="2:18" s="1" customFormat="1" ht="14.4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18" s="1" customFormat="1" ht="6.9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7"/>
    </row>
    <row r="76" spans="2:18" s="1" customFormat="1" ht="36.9" customHeight="1" x14ac:dyDescent="0.3">
      <c r="B76" s="28"/>
      <c r="C76" s="191" t="s">
        <v>112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0"/>
    </row>
    <row r="77" spans="2:18" s="1" customFormat="1" ht="6.9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</row>
    <row r="78" spans="2:18" s="1" customFormat="1" ht="30" customHeight="1" x14ac:dyDescent="0.3">
      <c r="B78" s="28"/>
      <c r="C78" s="25" t="s">
        <v>15</v>
      </c>
      <c r="D78" s="29"/>
      <c r="E78" s="29"/>
      <c r="F78" s="227" t="str">
        <f>F6</f>
        <v>IMPORT</v>
      </c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29"/>
      <c r="R78" s="30"/>
    </row>
    <row r="79" spans="2:18" s="1" customFormat="1" ht="36.9" customHeight="1" x14ac:dyDescent="0.3">
      <c r="B79" s="28"/>
      <c r="C79" s="62" t="s">
        <v>108</v>
      </c>
      <c r="D79" s="29"/>
      <c r="E79" s="29"/>
      <c r="F79" s="192" t="str">
        <f>F7</f>
        <v>SO 000 - Vedlejší a ostaní náklady stavby</v>
      </c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29"/>
      <c r="R79" s="30"/>
    </row>
    <row r="80" spans="2:18" s="1" customFormat="1" ht="6.9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2:47" s="1" customFormat="1" ht="18" customHeight="1" x14ac:dyDescent="0.3">
      <c r="B81" s="28"/>
      <c r="C81" s="25" t="s">
        <v>21</v>
      </c>
      <c r="D81" s="29"/>
      <c r="E81" s="29"/>
      <c r="F81" s="23" t="str">
        <f>F9</f>
        <v xml:space="preserve"> </v>
      </c>
      <c r="G81" s="29"/>
      <c r="H81" s="29"/>
      <c r="I81" s="29"/>
      <c r="J81" s="29"/>
      <c r="K81" s="25" t="s">
        <v>23</v>
      </c>
      <c r="L81" s="29"/>
      <c r="M81" s="216" t="str">
        <f>IF(O9="","",O9)</f>
        <v>26. 2. 2018</v>
      </c>
      <c r="N81" s="171"/>
      <c r="O81" s="171"/>
      <c r="P81" s="171"/>
      <c r="Q81" s="29"/>
      <c r="R81" s="30"/>
    </row>
    <row r="82" spans="2:47" s="1" customFormat="1" ht="6.9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2:47" s="1" customFormat="1" ht="13.2" x14ac:dyDescent="0.3">
      <c r="B83" s="28"/>
      <c r="C83" s="25" t="s">
        <v>27</v>
      </c>
      <c r="D83" s="29"/>
      <c r="E83" s="29"/>
      <c r="F83" s="23" t="str">
        <f>E12</f>
        <v xml:space="preserve"> </v>
      </c>
      <c r="G83" s="29"/>
      <c r="H83" s="29"/>
      <c r="I83" s="29"/>
      <c r="J83" s="29"/>
      <c r="K83" s="25" t="s">
        <v>31</v>
      </c>
      <c r="L83" s="29"/>
      <c r="M83" s="202" t="str">
        <f>E18</f>
        <v xml:space="preserve"> </v>
      </c>
      <c r="N83" s="171"/>
      <c r="O83" s="171"/>
      <c r="P83" s="171"/>
      <c r="Q83" s="171"/>
      <c r="R83" s="30"/>
    </row>
    <row r="84" spans="2:47" s="1" customFormat="1" ht="14.4" customHeight="1" x14ac:dyDescent="0.3">
      <c r="B84" s="28"/>
      <c r="C84" s="25" t="s">
        <v>30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33</v>
      </c>
      <c r="L84" s="29"/>
      <c r="M84" s="202" t="str">
        <f>E21</f>
        <v xml:space="preserve"> </v>
      </c>
      <c r="N84" s="171"/>
      <c r="O84" s="171"/>
      <c r="P84" s="171"/>
      <c r="Q84" s="171"/>
      <c r="R84" s="30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</row>
    <row r="86" spans="2:47" s="1" customFormat="1" ht="29.25" customHeight="1" x14ac:dyDescent="0.3">
      <c r="B86" s="28"/>
      <c r="C86" s="228" t="s">
        <v>113</v>
      </c>
      <c r="D86" s="226"/>
      <c r="E86" s="226"/>
      <c r="F86" s="226"/>
      <c r="G86" s="226"/>
      <c r="H86" s="96"/>
      <c r="I86" s="96"/>
      <c r="J86" s="96"/>
      <c r="K86" s="96"/>
      <c r="L86" s="96"/>
      <c r="M86" s="96"/>
      <c r="N86" s="228" t="s">
        <v>114</v>
      </c>
      <c r="O86" s="171"/>
      <c r="P86" s="171"/>
      <c r="Q86" s="171"/>
      <c r="R86" s="30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</row>
    <row r="88" spans="2:47" s="1" customFormat="1" ht="29.25" customHeight="1" x14ac:dyDescent="0.3">
      <c r="B88" s="28"/>
      <c r="C88" s="104" t="s">
        <v>115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70">
        <f>N110</f>
        <v>0</v>
      </c>
      <c r="O88" s="171"/>
      <c r="P88" s="171"/>
      <c r="Q88" s="171"/>
      <c r="R88" s="30"/>
      <c r="AU88" s="14" t="s">
        <v>106</v>
      </c>
    </row>
    <row r="89" spans="2:47" s="6" customFormat="1" ht="24.9" customHeight="1" x14ac:dyDescent="0.3">
      <c r="B89" s="105"/>
      <c r="C89" s="106"/>
      <c r="D89" s="107" t="s">
        <v>119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23">
        <f>N111</f>
        <v>0</v>
      </c>
      <c r="O89" s="224"/>
      <c r="P89" s="224"/>
      <c r="Q89" s="224"/>
      <c r="R89" s="108"/>
    </row>
    <row r="90" spans="2:47" s="1" customFormat="1" ht="21.75" customHeight="1" x14ac:dyDescent="0.3">
      <c r="B90" s="28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30"/>
    </row>
    <row r="91" spans="2:47" s="1" customFormat="1" ht="29.25" customHeight="1" x14ac:dyDescent="0.3">
      <c r="B91" s="28"/>
      <c r="C91" s="104" t="s">
        <v>120</v>
      </c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25">
        <v>0</v>
      </c>
      <c r="O91" s="171"/>
      <c r="P91" s="171"/>
      <c r="Q91" s="171"/>
      <c r="R91" s="30"/>
      <c r="T91" s="109"/>
      <c r="U91" s="110" t="s">
        <v>38</v>
      </c>
    </row>
    <row r="92" spans="2:47" s="1" customFormat="1" ht="18" customHeight="1" x14ac:dyDescent="0.3">
      <c r="B92" s="28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30"/>
    </row>
    <row r="93" spans="2:47" s="1" customFormat="1" ht="29.25" customHeight="1" x14ac:dyDescent="0.3">
      <c r="B93" s="28"/>
      <c r="C93" s="95" t="s">
        <v>102</v>
      </c>
      <c r="D93" s="96"/>
      <c r="E93" s="96"/>
      <c r="F93" s="96"/>
      <c r="G93" s="96"/>
      <c r="H93" s="96"/>
      <c r="I93" s="96"/>
      <c r="J93" s="96"/>
      <c r="K93" s="96"/>
      <c r="L93" s="172">
        <f>ROUND(SUM(N88+N91),2)</f>
        <v>0</v>
      </c>
      <c r="M93" s="226"/>
      <c r="N93" s="226"/>
      <c r="O93" s="226"/>
      <c r="P93" s="226"/>
      <c r="Q93" s="226"/>
      <c r="R93" s="30"/>
    </row>
    <row r="94" spans="2:47" s="1" customFormat="1" ht="6.9" customHeight="1" x14ac:dyDescent="0.3">
      <c r="B94" s="52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4"/>
    </row>
    <row r="98" spans="2:65" s="1" customFormat="1" ht="6.9" customHeight="1" x14ac:dyDescent="0.3"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7"/>
    </row>
    <row r="99" spans="2:65" s="1" customFormat="1" ht="36.9" customHeight="1" x14ac:dyDescent="0.3">
      <c r="B99" s="28"/>
      <c r="C99" s="191" t="s">
        <v>121</v>
      </c>
      <c r="D99" s="171"/>
      <c r="E99" s="171"/>
      <c r="F99" s="171"/>
      <c r="G99" s="171"/>
      <c r="H99" s="171"/>
      <c r="I99" s="171"/>
      <c r="J99" s="171"/>
      <c r="K99" s="171"/>
      <c r="L99" s="171"/>
      <c r="M99" s="171"/>
      <c r="N99" s="171"/>
      <c r="O99" s="171"/>
      <c r="P99" s="171"/>
      <c r="Q99" s="171"/>
      <c r="R99" s="30"/>
    </row>
    <row r="100" spans="2:65" s="1" customFormat="1" ht="6.9" customHeight="1" x14ac:dyDescent="0.3">
      <c r="B100" s="28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30"/>
    </row>
    <row r="101" spans="2:65" s="1" customFormat="1" ht="30" customHeight="1" x14ac:dyDescent="0.3">
      <c r="B101" s="28"/>
      <c r="C101" s="25" t="s">
        <v>15</v>
      </c>
      <c r="D101" s="29"/>
      <c r="E101" s="29"/>
      <c r="F101" s="227" t="str">
        <f>F6</f>
        <v>IMPORT</v>
      </c>
      <c r="G101" s="171"/>
      <c r="H101" s="171"/>
      <c r="I101" s="171"/>
      <c r="J101" s="171"/>
      <c r="K101" s="171"/>
      <c r="L101" s="171"/>
      <c r="M101" s="171"/>
      <c r="N101" s="171"/>
      <c r="O101" s="171"/>
      <c r="P101" s="171"/>
      <c r="Q101" s="29"/>
      <c r="R101" s="30"/>
    </row>
    <row r="102" spans="2:65" s="1" customFormat="1" ht="36.9" customHeight="1" x14ac:dyDescent="0.3">
      <c r="B102" s="28"/>
      <c r="C102" s="62" t="s">
        <v>108</v>
      </c>
      <c r="D102" s="29"/>
      <c r="E102" s="29"/>
      <c r="F102" s="192" t="str">
        <f>F7</f>
        <v>SO 000 - Vedlejší a ostaní náklady stavby</v>
      </c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29"/>
      <c r="R102" s="30"/>
    </row>
    <row r="103" spans="2:65" s="1" customFormat="1" ht="6.9" customHeight="1" x14ac:dyDescent="0.3">
      <c r="B103" s="28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30"/>
    </row>
    <row r="104" spans="2:65" s="1" customFormat="1" ht="18" customHeight="1" x14ac:dyDescent="0.3">
      <c r="B104" s="28"/>
      <c r="C104" s="25" t="s">
        <v>21</v>
      </c>
      <c r="D104" s="29"/>
      <c r="E104" s="29"/>
      <c r="F104" s="23" t="str">
        <f>F9</f>
        <v xml:space="preserve"> </v>
      </c>
      <c r="G104" s="29"/>
      <c r="H104" s="29"/>
      <c r="I104" s="29"/>
      <c r="J104" s="29"/>
      <c r="K104" s="25" t="s">
        <v>23</v>
      </c>
      <c r="L104" s="29"/>
      <c r="M104" s="216" t="str">
        <f>IF(O9="","",O9)</f>
        <v>26. 2. 2018</v>
      </c>
      <c r="N104" s="171"/>
      <c r="O104" s="171"/>
      <c r="P104" s="171"/>
      <c r="Q104" s="29"/>
      <c r="R104" s="30"/>
    </row>
    <row r="105" spans="2:65" s="1" customFormat="1" ht="6.9" customHeight="1" x14ac:dyDescent="0.3">
      <c r="B105" s="28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30"/>
    </row>
    <row r="106" spans="2:65" s="1" customFormat="1" ht="13.2" x14ac:dyDescent="0.3">
      <c r="B106" s="28"/>
      <c r="C106" s="25" t="s">
        <v>27</v>
      </c>
      <c r="D106" s="29"/>
      <c r="E106" s="29"/>
      <c r="F106" s="23" t="str">
        <f>E12</f>
        <v xml:space="preserve"> </v>
      </c>
      <c r="G106" s="29"/>
      <c r="H106" s="29"/>
      <c r="I106" s="29"/>
      <c r="J106" s="29"/>
      <c r="K106" s="25" t="s">
        <v>31</v>
      </c>
      <c r="L106" s="29"/>
      <c r="M106" s="202" t="str">
        <f>E18</f>
        <v xml:space="preserve"> </v>
      </c>
      <c r="N106" s="171"/>
      <c r="O106" s="171"/>
      <c r="P106" s="171"/>
      <c r="Q106" s="171"/>
      <c r="R106" s="30"/>
    </row>
    <row r="107" spans="2:65" s="1" customFormat="1" ht="14.4" customHeight="1" x14ac:dyDescent="0.3">
      <c r="B107" s="28"/>
      <c r="C107" s="25" t="s">
        <v>30</v>
      </c>
      <c r="D107" s="29"/>
      <c r="E107" s="29"/>
      <c r="F107" s="23" t="str">
        <f>IF(E15="","",E15)</f>
        <v xml:space="preserve"> </v>
      </c>
      <c r="G107" s="29"/>
      <c r="H107" s="29"/>
      <c r="I107" s="29"/>
      <c r="J107" s="29"/>
      <c r="K107" s="25" t="s">
        <v>33</v>
      </c>
      <c r="L107" s="29"/>
      <c r="M107" s="202" t="str">
        <f>E21</f>
        <v xml:space="preserve"> </v>
      </c>
      <c r="N107" s="171"/>
      <c r="O107" s="171"/>
      <c r="P107" s="171"/>
      <c r="Q107" s="171"/>
      <c r="R107" s="30"/>
    </row>
    <row r="108" spans="2:65" s="1" customFormat="1" ht="10.35" customHeight="1" x14ac:dyDescent="0.3">
      <c r="B108" s="28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30"/>
    </row>
    <row r="109" spans="2:65" s="7" customFormat="1" ht="29.25" customHeight="1" x14ac:dyDescent="0.3">
      <c r="B109" s="111"/>
      <c r="C109" s="112" t="s">
        <v>122</v>
      </c>
      <c r="D109" s="113" t="s">
        <v>123</v>
      </c>
      <c r="E109" s="113" t="s">
        <v>56</v>
      </c>
      <c r="F109" s="217" t="s">
        <v>124</v>
      </c>
      <c r="G109" s="218"/>
      <c r="H109" s="218"/>
      <c r="I109" s="218"/>
      <c r="J109" s="113" t="s">
        <v>125</v>
      </c>
      <c r="K109" s="113" t="s">
        <v>126</v>
      </c>
      <c r="L109" s="219" t="s">
        <v>127</v>
      </c>
      <c r="M109" s="218"/>
      <c r="N109" s="217" t="s">
        <v>114</v>
      </c>
      <c r="O109" s="218"/>
      <c r="P109" s="218"/>
      <c r="Q109" s="220"/>
      <c r="R109" s="114"/>
      <c r="T109" s="69" t="s">
        <v>128</v>
      </c>
      <c r="U109" s="70" t="s">
        <v>38</v>
      </c>
      <c r="V109" s="70" t="s">
        <v>129</v>
      </c>
      <c r="W109" s="70" t="s">
        <v>130</v>
      </c>
      <c r="X109" s="70" t="s">
        <v>131</v>
      </c>
      <c r="Y109" s="70" t="s">
        <v>132</v>
      </c>
      <c r="Z109" s="70" t="s">
        <v>133</v>
      </c>
      <c r="AA109" s="71" t="s">
        <v>134</v>
      </c>
    </row>
    <row r="110" spans="2:65" s="1" customFormat="1" ht="29.25" customHeight="1" x14ac:dyDescent="0.35">
      <c r="B110" s="28"/>
      <c r="C110" s="73" t="s">
        <v>110</v>
      </c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21">
        <f>BK110</f>
        <v>0</v>
      </c>
      <c r="O110" s="222"/>
      <c r="P110" s="222"/>
      <c r="Q110" s="222"/>
      <c r="R110" s="30"/>
      <c r="T110" s="72"/>
      <c r="U110" s="44"/>
      <c r="V110" s="44"/>
      <c r="W110" s="115">
        <f>W111</f>
        <v>0</v>
      </c>
      <c r="X110" s="44"/>
      <c r="Y110" s="115">
        <f>Y111</f>
        <v>0</v>
      </c>
      <c r="Z110" s="44"/>
      <c r="AA110" s="116">
        <f>AA111</f>
        <v>0</v>
      </c>
      <c r="AT110" s="14" t="s">
        <v>73</v>
      </c>
      <c r="AU110" s="14" t="s">
        <v>106</v>
      </c>
      <c r="BK110" s="117">
        <f>BK111</f>
        <v>0</v>
      </c>
    </row>
    <row r="111" spans="2:65" s="8" customFormat="1" ht="37.35" customHeight="1" x14ac:dyDescent="0.35">
      <c r="B111" s="118"/>
      <c r="C111" s="119"/>
      <c r="D111" s="120" t="s">
        <v>119</v>
      </c>
      <c r="E111" s="120"/>
      <c r="F111" s="120"/>
      <c r="G111" s="120"/>
      <c r="H111" s="120"/>
      <c r="I111" s="120"/>
      <c r="J111" s="120"/>
      <c r="K111" s="120"/>
      <c r="L111" s="120"/>
      <c r="M111" s="120"/>
      <c r="N111" s="205">
        <f>BK111</f>
        <v>0</v>
      </c>
      <c r="O111" s="206"/>
      <c r="P111" s="206"/>
      <c r="Q111" s="206"/>
      <c r="R111" s="121"/>
      <c r="T111" s="122"/>
      <c r="U111" s="119"/>
      <c r="V111" s="119"/>
      <c r="W111" s="123">
        <f>SUM(W112:W131)</f>
        <v>0</v>
      </c>
      <c r="X111" s="119"/>
      <c r="Y111" s="123">
        <f>SUM(Y112:Y131)</f>
        <v>0</v>
      </c>
      <c r="Z111" s="119"/>
      <c r="AA111" s="124">
        <f>SUM(AA112:AA131)</f>
        <v>0</v>
      </c>
      <c r="AR111" s="125" t="s">
        <v>135</v>
      </c>
      <c r="AT111" s="126" t="s">
        <v>73</v>
      </c>
      <c r="AU111" s="126" t="s">
        <v>74</v>
      </c>
      <c r="AY111" s="125" t="s">
        <v>136</v>
      </c>
      <c r="BK111" s="127">
        <f>SUM(BK112:BK131)</f>
        <v>0</v>
      </c>
    </row>
    <row r="112" spans="2:65" s="1" customFormat="1" ht="31.5" customHeight="1" x14ac:dyDescent="0.3">
      <c r="B112" s="128"/>
      <c r="C112" s="129" t="s">
        <v>20</v>
      </c>
      <c r="D112" s="129" t="s">
        <v>137</v>
      </c>
      <c r="E112" s="130" t="s">
        <v>993</v>
      </c>
      <c r="F112" s="210" t="s">
        <v>994</v>
      </c>
      <c r="G112" s="211"/>
      <c r="H112" s="211"/>
      <c r="I112" s="211"/>
      <c r="J112" s="131" t="s">
        <v>990</v>
      </c>
      <c r="K112" s="132">
        <v>1</v>
      </c>
      <c r="L112" s="212">
        <v>0</v>
      </c>
      <c r="M112" s="211"/>
      <c r="N112" s="212">
        <f>ROUND(L112*K112,2)</f>
        <v>0</v>
      </c>
      <c r="O112" s="211"/>
      <c r="P112" s="211"/>
      <c r="Q112" s="211"/>
      <c r="R112" s="133"/>
      <c r="T112" s="134" t="s">
        <v>3</v>
      </c>
      <c r="U112" s="37" t="s">
        <v>39</v>
      </c>
      <c r="V112" s="135">
        <v>0</v>
      </c>
      <c r="W112" s="135">
        <f>V112*K112</f>
        <v>0</v>
      </c>
      <c r="X112" s="135">
        <v>0</v>
      </c>
      <c r="Y112" s="135">
        <f>X112*K112</f>
        <v>0</v>
      </c>
      <c r="Z112" s="135">
        <v>0</v>
      </c>
      <c r="AA112" s="136">
        <f>Z112*K112</f>
        <v>0</v>
      </c>
      <c r="AR112" s="14" t="s">
        <v>135</v>
      </c>
      <c r="AT112" s="14" t="s">
        <v>137</v>
      </c>
      <c r="AU112" s="14" t="s">
        <v>20</v>
      </c>
      <c r="AY112" s="14" t="s">
        <v>136</v>
      </c>
      <c r="BE112" s="137">
        <f>IF(U112="základní",N112,0)</f>
        <v>0</v>
      </c>
      <c r="BF112" s="137">
        <f>IF(U112="snížená",N112,0)</f>
        <v>0</v>
      </c>
      <c r="BG112" s="137">
        <f>IF(U112="zákl. přenesená",N112,0)</f>
        <v>0</v>
      </c>
      <c r="BH112" s="137">
        <f>IF(U112="sníž. přenesená",N112,0)</f>
        <v>0</v>
      </c>
      <c r="BI112" s="137">
        <f>IF(U112="nulová",N112,0)</f>
        <v>0</v>
      </c>
      <c r="BJ112" s="14" t="s">
        <v>20</v>
      </c>
      <c r="BK112" s="137">
        <f>ROUND(L112*K112,2)</f>
        <v>0</v>
      </c>
      <c r="BL112" s="14" t="s">
        <v>135</v>
      </c>
      <c r="BM112" s="14" t="s">
        <v>995</v>
      </c>
    </row>
    <row r="113" spans="2:65" s="9" customFormat="1" ht="31.5" customHeight="1" x14ac:dyDescent="0.3">
      <c r="B113" s="138"/>
      <c r="C113" s="139"/>
      <c r="D113" s="139"/>
      <c r="E113" s="140" t="s">
        <v>3</v>
      </c>
      <c r="F113" s="213" t="s">
        <v>996</v>
      </c>
      <c r="G113" s="214"/>
      <c r="H113" s="214"/>
      <c r="I113" s="214"/>
      <c r="J113" s="139"/>
      <c r="K113" s="141" t="s">
        <v>3</v>
      </c>
      <c r="L113" s="139"/>
      <c r="M113" s="139"/>
      <c r="N113" s="139"/>
      <c r="O113" s="139"/>
      <c r="P113" s="139"/>
      <c r="Q113" s="139"/>
      <c r="R113" s="142"/>
      <c r="T113" s="143"/>
      <c r="U113" s="139"/>
      <c r="V113" s="139"/>
      <c r="W113" s="139"/>
      <c r="X113" s="139"/>
      <c r="Y113" s="139"/>
      <c r="Z113" s="139"/>
      <c r="AA113" s="144"/>
      <c r="AT113" s="145" t="s">
        <v>143</v>
      </c>
      <c r="AU113" s="145" t="s">
        <v>20</v>
      </c>
      <c r="AV113" s="9" t="s">
        <v>20</v>
      </c>
      <c r="AW113" s="9" t="s">
        <v>32</v>
      </c>
      <c r="AX113" s="9" t="s">
        <v>74</v>
      </c>
      <c r="AY113" s="145" t="s">
        <v>136</v>
      </c>
    </row>
    <row r="114" spans="2:65" s="9" customFormat="1" ht="31.5" customHeight="1" x14ac:dyDescent="0.3">
      <c r="B114" s="138"/>
      <c r="C114" s="139"/>
      <c r="D114" s="139"/>
      <c r="E114" s="140" t="s">
        <v>3</v>
      </c>
      <c r="F114" s="215" t="s">
        <v>997</v>
      </c>
      <c r="G114" s="214"/>
      <c r="H114" s="214"/>
      <c r="I114" s="214"/>
      <c r="J114" s="139"/>
      <c r="K114" s="141" t="s">
        <v>3</v>
      </c>
      <c r="L114" s="139"/>
      <c r="M114" s="139"/>
      <c r="N114" s="139"/>
      <c r="O114" s="139"/>
      <c r="P114" s="139"/>
      <c r="Q114" s="139"/>
      <c r="R114" s="142"/>
      <c r="T114" s="143"/>
      <c r="U114" s="139"/>
      <c r="V114" s="139"/>
      <c r="W114" s="139"/>
      <c r="X114" s="139"/>
      <c r="Y114" s="139"/>
      <c r="Z114" s="139"/>
      <c r="AA114" s="144"/>
      <c r="AT114" s="145" t="s">
        <v>143</v>
      </c>
      <c r="AU114" s="145" t="s">
        <v>20</v>
      </c>
      <c r="AV114" s="9" t="s">
        <v>20</v>
      </c>
      <c r="AW114" s="9" t="s">
        <v>32</v>
      </c>
      <c r="AX114" s="9" t="s">
        <v>74</v>
      </c>
      <c r="AY114" s="145" t="s">
        <v>136</v>
      </c>
    </row>
    <row r="115" spans="2:65" s="10" customFormat="1" ht="22.5" customHeight="1" x14ac:dyDescent="0.3">
      <c r="B115" s="146"/>
      <c r="C115" s="147"/>
      <c r="D115" s="147"/>
      <c r="E115" s="148" t="s">
        <v>145</v>
      </c>
      <c r="F115" s="208" t="s">
        <v>20</v>
      </c>
      <c r="G115" s="209"/>
      <c r="H115" s="209"/>
      <c r="I115" s="209"/>
      <c r="J115" s="147"/>
      <c r="K115" s="149">
        <v>1</v>
      </c>
      <c r="L115" s="147"/>
      <c r="M115" s="147"/>
      <c r="N115" s="147"/>
      <c r="O115" s="147"/>
      <c r="P115" s="147"/>
      <c r="Q115" s="147"/>
      <c r="R115" s="150"/>
      <c r="T115" s="151"/>
      <c r="U115" s="147"/>
      <c r="V115" s="147"/>
      <c r="W115" s="147"/>
      <c r="X115" s="147"/>
      <c r="Y115" s="147"/>
      <c r="Z115" s="147"/>
      <c r="AA115" s="152"/>
      <c r="AT115" s="153" t="s">
        <v>143</v>
      </c>
      <c r="AU115" s="153" t="s">
        <v>20</v>
      </c>
      <c r="AV115" s="10" t="s">
        <v>105</v>
      </c>
      <c r="AW115" s="10" t="s">
        <v>32</v>
      </c>
      <c r="AX115" s="10" t="s">
        <v>20</v>
      </c>
      <c r="AY115" s="153" t="s">
        <v>136</v>
      </c>
    </row>
    <row r="116" spans="2:65" s="1" customFormat="1" ht="22.5" customHeight="1" x14ac:dyDescent="0.3">
      <c r="B116" s="128"/>
      <c r="C116" s="129" t="s">
        <v>105</v>
      </c>
      <c r="D116" s="129" t="s">
        <v>137</v>
      </c>
      <c r="E116" s="130" t="s">
        <v>998</v>
      </c>
      <c r="F116" s="210" t="s">
        <v>999</v>
      </c>
      <c r="G116" s="211"/>
      <c r="H116" s="211"/>
      <c r="I116" s="211"/>
      <c r="J116" s="131" t="s">
        <v>990</v>
      </c>
      <c r="K116" s="132">
        <v>1</v>
      </c>
      <c r="L116" s="212">
        <v>0</v>
      </c>
      <c r="M116" s="211"/>
      <c r="N116" s="212">
        <f>ROUND(L116*K116,2)</f>
        <v>0</v>
      </c>
      <c r="O116" s="211"/>
      <c r="P116" s="211"/>
      <c r="Q116" s="211"/>
      <c r="R116" s="133"/>
      <c r="T116" s="134" t="s">
        <v>3</v>
      </c>
      <c r="U116" s="37" t="s">
        <v>39</v>
      </c>
      <c r="V116" s="135">
        <v>0</v>
      </c>
      <c r="W116" s="135">
        <f>V116*K116</f>
        <v>0</v>
      </c>
      <c r="X116" s="135">
        <v>0</v>
      </c>
      <c r="Y116" s="135">
        <f>X116*K116</f>
        <v>0</v>
      </c>
      <c r="Z116" s="135">
        <v>0</v>
      </c>
      <c r="AA116" s="136">
        <f>Z116*K116</f>
        <v>0</v>
      </c>
      <c r="AR116" s="14" t="s">
        <v>135</v>
      </c>
      <c r="AT116" s="14" t="s">
        <v>137</v>
      </c>
      <c r="AU116" s="14" t="s">
        <v>20</v>
      </c>
      <c r="AY116" s="14" t="s">
        <v>136</v>
      </c>
      <c r="BE116" s="137">
        <f>IF(U116="základní",N116,0)</f>
        <v>0</v>
      </c>
      <c r="BF116" s="137">
        <f>IF(U116="snížená",N116,0)</f>
        <v>0</v>
      </c>
      <c r="BG116" s="137">
        <f>IF(U116="zákl. přenesená",N116,0)</f>
        <v>0</v>
      </c>
      <c r="BH116" s="137">
        <f>IF(U116="sníž. přenesená",N116,0)</f>
        <v>0</v>
      </c>
      <c r="BI116" s="137">
        <f>IF(U116="nulová",N116,0)</f>
        <v>0</v>
      </c>
      <c r="BJ116" s="14" t="s">
        <v>20</v>
      </c>
      <c r="BK116" s="137">
        <f>ROUND(L116*K116,2)</f>
        <v>0</v>
      </c>
      <c r="BL116" s="14" t="s">
        <v>135</v>
      </c>
      <c r="BM116" s="14" t="s">
        <v>1000</v>
      </c>
    </row>
    <row r="117" spans="2:65" s="9" customFormat="1" ht="44.25" customHeight="1" x14ac:dyDescent="0.3">
      <c r="B117" s="138"/>
      <c r="C117" s="139"/>
      <c r="D117" s="139"/>
      <c r="E117" s="140" t="s">
        <v>3</v>
      </c>
      <c r="F117" s="213" t="s">
        <v>1001</v>
      </c>
      <c r="G117" s="214"/>
      <c r="H117" s="214"/>
      <c r="I117" s="214"/>
      <c r="J117" s="139"/>
      <c r="K117" s="141" t="s">
        <v>3</v>
      </c>
      <c r="L117" s="139"/>
      <c r="M117" s="139"/>
      <c r="N117" s="139"/>
      <c r="O117" s="139"/>
      <c r="P117" s="139"/>
      <c r="Q117" s="139"/>
      <c r="R117" s="142"/>
      <c r="T117" s="143"/>
      <c r="U117" s="139"/>
      <c r="V117" s="139"/>
      <c r="W117" s="139"/>
      <c r="X117" s="139"/>
      <c r="Y117" s="139"/>
      <c r="Z117" s="139"/>
      <c r="AA117" s="144"/>
      <c r="AT117" s="145" t="s">
        <v>143</v>
      </c>
      <c r="AU117" s="145" t="s">
        <v>20</v>
      </c>
      <c r="AV117" s="9" t="s">
        <v>20</v>
      </c>
      <c r="AW117" s="9" t="s">
        <v>32</v>
      </c>
      <c r="AX117" s="9" t="s">
        <v>74</v>
      </c>
      <c r="AY117" s="145" t="s">
        <v>136</v>
      </c>
    </row>
    <row r="118" spans="2:65" s="10" customFormat="1" ht="22.5" customHeight="1" x14ac:dyDescent="0.3">
      <c r="B118" s="146"/>
      <c r="C118" s="147"/>
      <c r="D118" s="147"/>
      <c r="E118" s="148" t="s">
        <v>156</v>
      </c>
      <c r="F118" s="208" t="s">
        <v>20</v>
      </c>
      <c r="G118" s="209"/>
      <c r="H118" s="209"/>
      <c r="I118" s="209"/>
      <c r="J118" s="147"/>
      <c r="K118" s="149">
        <v>1</v>
      </c>
      <c r="L118" s="147"/>
      <c r="M118" s="147"/>
      <c r="N118" s="147"/>
      <c r="O118" s="147"/>
      <c r="P118" s="147"/>
      <c r="Q118" s="147"/>
      <c r="R118" s="150"/>
      <c r="T118" s="151"/>
      <c r="U118" s="147"/>
      <c r="V118" s="147"/>
      <c r="W118" s="147"/>
      <c r="X118" s="147"/>
      <c r="Y118" s="147"/>
      <c r="Z118" s="147"/>
      <c r="AA118" s="152"/>
      <c r="AT118" s="153" t="s">
        <v>143</v>
      </c>
      <c r="AU118" s="153" t="s">
        <v>20</v>
      </c>
      <c r="AV118" s="10" t="s">
        <v>105</v>
      </c>
      <c r="AW118" s="10" t="s">
        <v>32</v>
      </c>
      <c r="AX118" s="10" t="s">
        <v>74</v>
      </c>
      <c r="AY118" s="153" t="s">
        <v>136</v>
      </c>
    </row>
    <row r="119" spans="2:65" s="10" customFormat="1" ht="22.5" customHeight="1" x14ac:dyDescent="0.3">
      <c r="B119" s="146"/>
      <c r="C119" s="147"/>
      <c r="D119" s="147"/>
      <c r="E119" s="148" t="s">
        <v>159</v>
      </c>
      <c r="F119" s="208" t="s">
        <v>147</v>
      </c>
      <c r="G119" s="209"/>
      <c r="H119" s="209"/>
      <c r="I119" s="209"/>
      <c r="J119" s="147"/>
      <c r="K119" s="149">
        <v>1</v>
      </c>
      <c r="L119" s="147"/>
      <c r="M119" s="147"/>
      <c r="N119" s="147"/>
      <c r="O119" s="147"/>
      <c r="P119" s="147"/>
      <c r="Q119" s="147"/>
      <c r="R119" s="150"/>
      <c r="T119" s="151"/>
      <c r="U119" s="147"/>
      <c r="V119" s="147"/>
      <c r="W119" s="147"/>
      <c r="X119" s="147"/>
      <c r="Y119" s="147"/>
      <c r="Z119" s="147"/>
      <c r="AA119" s="152"/>
      <c r="AT119" s="153" t="s">
        <v>143</v>
      </c>
      <c r="AU119" s="153" t="s">
        <v>20</v>
      </c>
      <c r="AV119" s="10" t="s">
        <v>105</v>
      </c>
      <c r="AW119" s="10" t="s">
        <v>32</v>
      </c>
      <c r="AX119" s="10" t="s">
        <v>20</v>
      </c>
      <c r="AY119" s="153" t="s">
        <v>136</v>
      </c>
    </row>
    <row r="120" spans="2:65" s="1" customFormat="1" ht="22.5" customHeight="1" x14ac:dyDescent="0.3">
      <c r="B120" s="128"/>
      <c r="C120" s="129" t="s">
        <v>163</v>
      </c>
      <c r="D120" s="129" t="s">
        <v>137</v>
      </c>
      <c r="E120" s="130" t="s">
        <v>1002</v>
      </c>
      <c r="F120" s="210" t="s">
        <v>1003</v>
      </c>
      <c r="G120" s="211"/>
      <c r="H120" s="211"/>
      <c r="I120" s="211"/>
      <c r="J120" s="131" t="s">
        <v>990</v>
      </c>
      <c r="K120" s="132">
        <v>1</v>
      </c>
      <c r="L120" s="212">
        <v>0</v>
      </c>
      <c r="M120" s="211"/>
      <c r="N120" s="212">
        <f>ROUND(L120*K120,2)</f>
        <v>0</v>
      </c>
      <c r="O120" s="211"/>
      <c r="P120" s="211"/>
      <c r="Q120" s="211"/>
      <c r="R120" s="133"/>
      <c r="T120" s="134" t="s">
        <v>3</v>
      </c>
      <c r="U120" s="37" t="s">
        <v>39</v>
      </c>
      <c r="V120" s="135">
        <v>0</v>
      </c>
      <c r="W120" s="135">
        <f>V120*K120</f>
        <v>0</v>
      </c>
      <c r="X120" s="135">
        <v>0</v>
      </c>
      <c r="Y120" s="135">
        <f>X120*K120</f>
        <v>0</v>
      </c>
      <c r="Z120" s="135">
        <v>0</v>
      </c>
      <c r="AA120" s="136">
        <f>Z120*K120</f>
        <v>0</v>
      </c>
      <c r="AR120" s="14" t="s">
        <v>135</v>
      </c>
      <c r="AT120" s="14" t="s">
        <v>137</v>
      </c>
      <c r="AU120" s="14" t="s">
        <v>20</v>
      </c>
      <c r="AY120" s="14" t="s">
        <v>136</v>
      </c>
      <c r="BE120" s="137">
        <f>IF(U120="základní",N120,0)</f>
        <v>0</v>
      </c>
      <c r="BF120" s="137">
        <f>IF(U120="snížená",N120,0)</f>
        <v>0</v>
      </c>
      <c r="BG120" s="137">
        <f>IF(U120="zákl. přenesená",N120,0)</f>
        <v>0</v>
      </c>
      <c r="BH120" s="137">
        <f>IF(U120="sníž. přenesená",N120,0)</f>
        <v>0</v>
      </c>
      <c r="BI120" s="137">
        <f>IF(U120="nulová",N120,0)</f>
        <v>0</v>
      </c>
      <c r="BJ120" s="14" t="s">
        <v>20</v>
      </c>
      <c r="BK120" s="137">
        <f>ROUND(L120*K120,2)</f>
        <v>0</v>
      </c>
      <c r="BL120" s="14" t="s">
        <v>135</v>
      </c>
      <c r="BM120" s="14" t="s">
        <v>1004</v>
      </c>
    </row>
    <row r="121" spans="2:65" s="9" customFormat="1" ht="22.5" customHeight="1" x14ac:dyDescent="0.3">
      <c r="B121" s="138"/>
      <c r="C121" s="139"/>
      <c r="D121" s="139"/>
      <c r="E121" s="140" t="s">
        <v>3</v>
      </c>
      <c r="F121" s="213" t="s">
        <v>1005</v>
      </c>
      <c r="G121" s="214"/>
      <c r="H121" s="214"/>
      <c r="I121" s="214"/>
      <c r="J121" s="139"/>
      <c r="K121" s="141" t="s">
        <v>3</v>
      </c>
      <c r="L121" s="139"/>
      <c r="M121" s="139"/>
      <c r="N121" s="139"/>
      <c r="O121" s="139"/>
      <c r="P121" s="139"/>
      <c r="Q121" s="139"/>
      <c r="R121" s="142"/>
      <c r="T121" s="143"/>
      <c r="U121" s="139"/>
      <c r="V121" s="139"/>
      <c r="W121" s="139"/>
      <c r="X121" s="139"/>
      <c r="Y121" s="139"/>
      <c r="Z121" s="139"/>
      <c r="AA121" s="144"/>
      <c r="AT121" s="145" t="s">
        <v>143</v>
      </c>
      <c r="AU121" s="145" t="s">
        <v>20</v>
      </c>
      <c r="AV121" s="9" t="s">
        <v>20</v>
      </c>
      <c r="AW121" s="9" t="s">
        <v>32</v>
      </c>
      <c r="AX121" s="9" t="s">
        <v>74</v>
      </c>
      <c r="AY121" s="145" t="s">
        <v>136</v>
      </c>
    </row>
    <row r="122" spans="2:65" s="10" customFormat="1" ht="22.5" customHeight="1" x14ac:dyDescent="0.3">
      <c r="B122" s="146"/>
      <c r="C122" s="147"/>
      <c r="D122" s="147"/>
      <c r="E122" s="148" t="s">
        <v>170</v>
      </c>
      <c r="F122" s="208" t="s">
        <v>20</v>
      </c>
      <c r="G122" s="209"/>
      <c r="H122" s="209"/>
      <c r="I122" s="209"/>
      <c r="J122" s="147"/>
      <c r="K122" s="149">
        <v>1</v>
      </c>
      <c r="L122" s="147"/>
      <c r="M122" s="147"/>
      <c r="N122" s="147"/>
      <c r="O122" s="147"/>
      <c r="P122" s="147"/>
      <c r="Q122" s="147"/>
      <c r="R122" s="150"/>
      <c r="T122" s="151"/>
      <c r="U122" s="147"/>
      <c r="V122" s="147"/>
      <c r="W122" s="147"/>
      <c r="X122" s="147"/>
      <c r="Y122" s="147"/>
      <c r="Z122" s="147"/>
      <c r="AA122" s="152"/>
      <c r="AT122" s="153" t="s">
        <v>143</v>
      </c>
      <c r="AU122" s="153" t="s">
        <v>20</v>
      </c>
      <c r="AV122" s="10" t="s">
        <v>105</v>
      </c>
      <c r="AW122" s="10" t="s">
        <v>32</v>
      </c>
      <c r="AX122" s="10" t="s">
        <v>74</v>
      </c>
      <c r="AY122" s="153" t="s">
        <v>136</v>
      </c>
    </row>
    <row r="123" spans="2:65" s="10" customFormat="1" ht="22.5" customHeight="1" x14ac:dyDescent="0.3">
      <c r="B123" s="146"/>
      <c r="C123" s="147"/>
      <c r="D123" s="147"/>
      <c r="E123" s="148" t="s">
        <v>172</v>
      </c>
      <c r="F123" s="208" t="s">
        <v>147</v>
      </c>
      <c r="G123" s="209"/>
      <c r="H123" s="209"/>
      <c r="I123" s="209"/>
      <c r="J123" s="147"/>
      <c r="K123" s="149">
        <v>1</v>
      </c>
      <c r="L123" s="147"/>
      <c r="M123" s="147"/>
      <c r="N123" s="147"/>
      <c r="O123" s="147"/>
      <c r="P123" s="147"/>
      <c r="Q123" s="147"/>
      <c r="R123" s="150"/>
      <c r="T123" s="151"/>
      <c r="U123" s="147"/>
      <c r="V123" s="147"/>
      <c r="W123" s="147"/>
      <c r="X123" s="147"/>
      <c r="Y123" s="147"/>
      <c r="Z123" s="147"/>
      <c r="AA123" s="152"/>
      <c r="AT123" s="153" t="s">
        <v>143</v>
      </c>
      <c r="AU123" s="153" t="s">
        <v>20</v>
      </c>
      <c r="AV123" s="10" t="s">
        <v>105</v>
      </c>
      <c r="AW123" s="10" t="s">
        <v>32</v>
      </c>
      <c r="AX123" s="10" t="s">
        <v>20</v>
      </c>
      <c r="AY123" s="153" t="s">
        <v>136</v>
      </c>
    </row>
    <row r="124" spans="2:65" s="1" customFormat="1" ht="31.5" customHeight="1" x14ac:dyDescent="0.3">
      <c r="B124" s="128"/>
      <c r="C124" s="129" t="s">
        <v>135</v>
      </c>
      <c r="D124" s="129" t="s">
        <v>137</v>
      </c>
      <c r="E124" s="130" t="s">
        <v>1006</v>
      </c>
      <c r="F124" s="210" t="s">
        <v>1007</v>
      </c>
      <c r="G124" s="211"/>
      <c r="H124" s="211"/>
      <c r="I124" s="211"/>
      <c r="J124" s="131" t="s">
        <v>990</v>
      </c>
      <c r="K124" s="132">
        <v>1</v>
      </c>
      <c r="L124" s="212">
        <v>0</v>
      </c>
      <c r="M124" s="211"/>
      <c r="N124" s="212">
        <f>ROUND(L124*K124,2)</f>
        <v>0</v>
      </c>
      <c r="O124" s="211"/>
      <c r="P124" s="211"/>
      <c r="Q124" s="211"/>
      <c r="R124" s="133"/>
      <c r="T124" s="134" t="s">
        <v>3</v>
      </c>
      <c r="U124" s="37" t="s">
        <v>39</v>
      </c>
      <c r="V124" s="135">
        <v>0</v>
      </c>
      <c r="W124" s="135">
        <f>V124*K124</f>
        <v>0</v>
      </c>
      <c r="X124" s="135">
        <v>0</v>
      </c>
      <c r="Y124" s="135">
        <f>X124*K124</f>
        <v>0</v>
      </c>
      <c r="Z124" s="135">
        <v>0</v>
      </c>
      <c r="AA124" s="136">
        <f>Z124*K124</f>
        <v>0</v>
      </c>
      <c r="AR124" s="14" t="s">
        <v>135</v>
      </c>
      <c r="AT124" s="14" t="s">
        <v>137</v>
      </c>
      <c r="AU124" s="14" t="s">
        <v>20</v>
      </c>
      <c r="AY124" s="14" t="s">
        <v>136</v>
      </c>
      <c r="BE124" s="137">
        <f>IF(U124="základní",N124,0)</f>
        <v>0</v>
      </c>
      <c r="BF124" s="137">
        <f>IF(U124="snížená",N124,0)</f>
        <v>0</v>
      </c>
      <c r="BG124" s="137">
        <f>IF(U124="zákl. přenesená",N124,0)</f>
        <v>0</v>
      </c>
      <c r="BH124" s="137">
        <f>IF(U124="sníž. přenesená",N124,0)</f>
        <v>0</v>
      </c>
      <c r="BI124" s="137">
        <f>IF(U124="nulová",N124,0)</f>
        <v>0</v>
      </c>
      <c r="BJ124" s="14" t="s">
        <v>20</v>
      </c>
      <c r="BK124" s="137">
        <f>ROUND(L124*K124,2)</f>
        <v>0</v>
      </c>
      <c r="BL124" s="14" t="s">
        <v>135</v>
      </c>
      <c r="BM124" s="14" t="s">
        <v>1008</v>
      </c>
    </row>
    <row r="125" spans="2:65" s="9" customFormat="1" ht="31.5" customHeight="1" x14ac:dyDescent="0.3">
      <c r="B125" s="138"/>
      <c r="C125" s="139"/>
      <c r="D125" s="139"/>
      <c r="E125" s="140" t="s">
        <v>3</v>
      </c>
      <c r="F125" s="213" t="s">
        <v>1009</v>
      </c>
      <c r="G125" s="214"/>
      <c r="H125" s="214"/>
      <c r="I125" s="214"/>
      <c r="J125" s="139"/>
      <c r="K125" s="141" t="s">
        <v>3</v>
      </c>
      <c r="L125" s="139"/>
      <c r="M125" s="139"/>
      <c r="N125" s="139"/>
      <c r="O125" s="139"/>
      <c r="P125" s="139"/>
      <c r="Q125" s="139"/>
      <c r="R125" s="142"/>
      <c r="T125" s="143"/>
      <c r="U125" s="139"/>
      <c r="V125" s="139"/>
      <c r="W125" s="139"/>
      <c r="X125" s="139"/>
      <c r="Y125" s="139"/>
      <c r="Z125" s="139"/>
      <c r="AA125" s="144"/>
      <c r="AT125" s="145" t="s">
        <v>143</v>
      </c>
      <c r="AU125" s="145" t="s">
        <v>20</v>
      </c>
      <c r="AV125" s="9" t="s">
        <v>20</v>
      </c>
      <c r="AW125" s="9" t="s">
        <v>32</v>
      </c>
      <c r="AX125" s="9" t="s">
        <v>74</v>
      </c>
      <c r="AY125" s="145" t="s">
        <v>136</v>
      </c>
    </row>
    <row r="126" spans="2:65" s="10" customFormat="1" ht="22.5" customHeight="1" x14ac:dyDescent="0.3">
      <c r="B126" s="146"/>
      <c r="C126" s="147"/>
      <c r="D126" s="147"/>
      <c r="E126" s="148" t="s">
        <v>179</v>
      </c>
      <c r="F126" s="208" t="s">
        <v>20</v>
      </c>
      <c r="G126" s="209"/>
      <c r="H126" s="209"/>
      <c r="I126" s="209"/>
      <c r="J126" s="147"/>
      <c r="K126" s="149">
        <v>1</v>
      </c>
      <c r="L126" s="147"/>
      <c r="M126" s="147"/>
      <c r="N126" s="147"/>
      <c r="O126" s="147"/>
      <c r="P126" s="147"/>
      <c r="Q126" s="147"/>
      <c r="R126" s="150"/>
      <c r="T126" s="151"/>
      <c r="U126" s="147"/>
      <c r="V126" s="147"/>
      <c r="W126" s="147"/>
      <c r="X126" s="147"/>
      <c r="Y126" s="147"/>
      <c r="Z126" s="147"/>
      <c r="AA126" s="152"/>
      <c r="AT126" s="153" t="s">
        <v>143</v>
      </c>
      <c r="AU126" s="153" t="s">
        <v>20</v>
      </c>
      <c r="AV126" s="10" t="s">
        <v>105</v>
      </c>
      <c r="AW126" s="10" t="s">
        <v>32</v>
      </c>
      <c r="AX126" s="10" t="s">
        <v>74</v>
      </c>
      <c r="AY126" s="153" t="s">
        <v>136</v>
      </c>
    </row>
    <row r="127" spans="2:65" s="10" customFormat="1" ht="22.5" customHeight="1" x14ac:dyDescent="0.3">
      <c r="B127" s="146"/>
      <c r="C127" s="147"/>
      <c r="D127" s="147"/>
      <c r="E127" s="148" t="s">
        <v>181</v>
      </c>
      <c r="F127" s="208" t="s">
        <v>147</v>
      </c>
      <c r="G127" s="209"/>
      <c r="H127" s="209"/>
      <c r="I127" s="209"/>
      <c r="J127" s="147"/>
      <c r="K127" s="149">
        <v>1</v>
      </c>
      <c r="L127" s="147"/>
      <c r="M127" s="147"/>
      <c r="N127" s="147"/>
      <c r="O127" s="147"/>
      <c r="P127" s="147"/>
      <c r="Q127" s="147"/>
      <c r="R127" s="150"/>
      <c r="T127" s="151"/>
      <c r="U127" s="147"/>
      <c r="V127" s="147"/>
      <c r="W127" s="147"/>
      <c r="X127" s="147"/>
      <c r="Y127" s="147"/>
      <c r="Z127" s="147"/>
      <c r="AA127" s="152"/>
      <c r="AT127" s="153" t="s">
        <v>143</v>
      </c>
      <c r="AU127" s="153" t="s">
        <v>20</v>
      </c>
      <c r="AV127" s="10" t="s">
        <v>105</v>
      </c>
      <c r="AW127" s="10" t="s">
        <v>32</v>
      </c>
      <c r="AX127" s="10" t="s">
        <v>20</v>
      </c>
      <c r="AY127" s="153" t="s">
        <v>136</v>
      </c>
    </row>
    <row r="128" spans="2:65" s="1" customFormat="1" ht="31.5" customHeight="1" x14ac:dyDescent="0.3">
      <c r="B128" s="128"/>
      <c r="C128" s="129" t="s">
        <v>205</v>
      </c>
      <c r="D128" s="129" t="s">
        <v>137</v>
      </c>
      <c r="E128" s="130" t="s">
        <v>1010</v>
      </c>
      <c r="F128" s="210" t="s">
        <v>1011</v>
      </c>
      <c r="G128" s="211"/>
      <c r="H128" s="211"/>
      <c r="I128" s="211"/>
      <c r="J128" s="131" t="s">
        <v>990</v>
      </c>
      <c r="K128" s="132">
        <v>1</v>
      </c>
      <c r="L128" s="212">
        <v>0</v>
      </c>
      <c r="M128" s="211"/>
      <c r="N128" s="212">
        <f>ROUND(L128*K128,2)</f>
        <v>0</v>
      </c>
      <c r="O128" s="211"/>
      <c r="P128" s="211"/>
      <c r="Q128" s="211"/>
      <c r="R128" s="133"/>
      <c r="T128" s="134" t="s">
        <v>3</v>
      </c>
      <c r="U128" s="37" t="s">
        <v>39</v>
      </c>
      <c r="V128" s="135">
        <v>0</v>
      </c>
      <c r="W128" s="135">
        <f>V128*K128</f>
        <v>0</v>
      </c>
      <c r="X128" s="135">
        <v>0</v>
      </c>
      <c r="Y128" s="135">
        <f>X128*K128</f>
        <v>0</v>
      </c>
      <c r="Z128" s="135">
        <v>0</v>
      </c>
      <c r="AA128" s="136">
        <f>Z128*K128</f>
        <v>0</v>
      </c>
      <c r="AR128" s="14" t="s">
        <v>135</v>
      </c>
      <c r="AT128" s="14" t="s">
        <v>137</v>
      </c>
      <c r="AU128" s="14" t="s">
        <v>20</v>
      </c>
      <c r="AY128" s="14" t="s">
        <v>136</v>
      </c>
      <c r="BE128" s="137">
        <f>IF(U128="základní",N128,0)</f>
        <v>0</v>
      </c>
      <c r="BF128" s="137">
        <f>IF(U128="snížená",N128,0)</f>
        <v>0</v>
      </c>
      <c r="BG128" s="137">
        <f>IF(U128="zákl. přenesená",N128,0)</f>
        <v>0</v>
      </c>
      <c r="BH128" s="137">
        <f>IF(U128="sníž. přenesená",N128,0)</f>
        <v>0</v>
      </c>
      <c r="BI128" s="137">
        <f>IF(U128="nulová",N128,0)</f>
        <v>0</v>
      </c>
      <c r="BJ128" s="14" t="s">
        <v>20</v>
      </c>
      <c r="BK128" s="137">
        <f>ROUND(L128*K128,2)</f>
        <v>0</v>
      </c>
      <c r="BL128" s="14" t="s">
        <v>135</v>
      </c>
      <c r="BM128" s="14" t="s">
        <v>1012</v>
      </c>
    </row>
    <row r="129" spans="2:51" s="9" customFormat="1" ht="22.5" customHeight="1" x14ac:dyDescent="0.3">
      <c r="B129" s="138"/>
      <c r="C129" s="139"/>
      <c r="D129" s="139"/>
      <c r="E129" s="140" t="s">
        <v>3</v>
      </c>
      <c r="F129" s="213" t="s">
        <v>1013</v>
      </c>
      <c r="G129" s="214"/>
      <c r="H129" s="214"/>
      <c r="I129" s="214"/>
      <c r="J129" s="139"/>
      <c r="K129" s="141" t="s">
        <v>3</v>
      </c>
      <c r="L129" s="139"/>
      <c r="M129" s="139"/>
      <c r="N129" s="139"/>
      <c r="O129" s="139"/>
      <c r="P129" s="139"/>
      <c r="Q129" s="139"/>
      <c r="R129" s="142"/>
      <c r="T129" s="143"/>
      <c r="U129" s="139"/>
      <c r="V129" s="139"/>
      <c r="W129" s="139"/>
      <c r="X129" s="139"/>
      <c r="Y129" s="139"/>
      <c r="Z129" s="139"/>
      <c r="AA129" s="144"/>
      <c r="AT129" s="145" t="s">
        <v>143</v>
      </c>
      <c r="AU129" s="145" t="s">
        <v>20</v>
      </c>
      <c r="AV129" s="9" t="s">
        <v>20</v>
      </c>
      <c r="AW129" s="9" t="s">
        <v>32</v>
      </c>
      <c r="AX129" s="9" t="s">
        <v>74</v>
      </c>
      <c r="AY129" s="145" t="s">
        <v>136</v>
      </c>
    </row>
    <row r="130" spans="2:51" s="10" customFormat="1" ht="22.5" customHeight="1" x14ac:dyDescent="0.3">
      <c r="B130" s="146"/>
      <c r="C130" s="147"/>
      <c r="D130" s="147"/>
      <c r="E130" s="148" t="s">
        <v>190</v>
      </c>
      <c r="F130" s="208" t="s">
        <v>20</v>
      </c>
      <c r="G130" s="209"/>
      <c r="H130" s="209"/>
      <c r="I130" s="209"/>
      <c r="J130" s="147"/>
      <c r="K130" s="149">
        <v>1</v>
      </c>
      <c r="L130" s="147"/>
      <c r="M130" s="147"/>
      <c r="N130" s="147"/>
      <c r="O130" s="147"/>
      <c r="P130" s="147"/>
      <c r="Q130" s="147"/>
      <c r="R130" s="150"/>
      <c r="T130" s="151"/>
      <c r="U130" s="147"/>
      <c r="V130" s="147"/>
      <c r="W130" s="147"/>
      <c r="X130" s="147"/>
      <c r="Y130" s="147"/>
      <c r="Z130" s="147"/>
      <c r="AA130" s="152"/>
      <c r="AT130" s="153" t="s">
        <v>143</v>
      </c>
      <c r="AU130" s="153" t="s">
        <v>20</v>
      </c>
      <c r="AV130" s="10" t="s">
        <v>105</v>
      </c>
      <c r="AW130" s="10" t="s">
        <v>32</v>
      </c>
      <c r="AX130" s="10" t="s">
        <v>74</v>
      </c>
      <c r="AY130" s="153" t="s">
        <v>136</v>
      </c>
    </row>
    <row r="131" spans="2:51" s="10" customFormat="1" ht="22.5" customHeight="1" x14ac:dyDescent="0.3">
      <c r="B131" s="146"/>
      <c r="C131" s="147"/>
      <c r="D131" s="147"/>
      <c r="E131" s="148" t="s">
        <v>192</v>
      </c>
      <c r="F131" s="208" t="s">
        <v>147</v>
      </c>
      <c r="G131" s="209"/>
      <c r="H131" s="209"/>
      <c r="I131" s="209"/>
      <c r="J131" s="147"/>
      <c r="K131" s="149">
        <v>1</v>
      </c>
      <c r="L131" s="147"/>
      <c r="M131" s="147"/>
      <c r="N131" s="147"/>
      <c r="O131" s="147"/>
      <c r="P131" s="147"/>
      <c r="Q131" s="147"/>
      <c r="R131" s="150"/>
      <c r="T131" s="154"/>
      <c r="U131" s="155"/>
      <c r="V131" s="155"/>
      <c r="W131" s="155"/>
      <c r="X131" s="155"/>
      <c r="Y131" s="155"/>
      <c r="Z131" s="155"/>
      <c r="AA131" s="156"/>
      <c r="AT131" s="153" t="s">
        <v>143</v>
      </c>
      <c r="AU131" s="153" t="s">
        <v>20</v>
      </c>
      <c r="AV131" s="10" t="s">
        <v>105</v>
      </c>
      <c r="AW131" s="10" t="s">
        <v>32</v>
      </c>
      <c r="AX131" s="10" t="s">
        <v>20</v>
      </c>
      <c r="AY131" s="153" t="s">
        <v>136</v>
      </c>
    </row>
    <row r="132" spans="2:51" s="1" customFormat="1" ht="6.9" customHeight="1" x14ac:dyDescent="0.3">
      <c r="B132" s="52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4"/>
    </row>
  </sheetData>
  <mergeCells count="83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1:Q91"/>
    <mergeCell ref="L93:Q93"/>
    <mergeCell ref="C99:Q99"/>
    <mergeCell ref="F101:P101"/>
    <mergeCell ref="F102:P102"/>
    <mergeCell ref="M104:P104"/>
    <mergeCell ref="M106:Q106"/>
    <mergeCell ref="M107:Q107"/>
    <mergeCell ref="F109:I109"/>
    <mergeCell ref="L109:M109"/>
    <mergeCell ref="N109:Q109"/>
    <mergeCell ref="F112:I112"/>
    <mergeCell ref="L112:M112"/>
    <mergeCell ref="N112:Q112"/>
    <mergeCell ref="F113:I113"/>
    <mergeCell ref="F114:I114"/>
    <mergeCell ref="N120:Q120"/>
    <mergeCell ref="F115:I115"/>
    <mergeCell ref="F116:I116"/>
    <mergeCell ref="L116:M116"/>
    <mergeCell ref="N116:Q116"/>
    <mergeCell ref="F117:I117"/>
    <mergeCell ref="F123:I123"/>
    <mergeCell ref="F124:I124"/>
    <mergeCell ref="L124:M124"/>
    <mergeCell ref="F118:I118"/>
    <mergeCell ref="F119:I119"/>
    <mergeCell ref="F120:I120"/>
    <mergeCell ref="L120:M120"/>
    <mergeCell ref="H1:K1"/>
    <mergeCell ref="S2:AC2"/>
    <mergeCell ref="F129:I129"/>
    <mergeCell ref="F130:I130"/>
    <mergeCell ref="F131:I131"/>
    <mergeCell ref="N110:Q110"/>
    <mergeCell ref="N111:Q111"/>
    <mergeCell ref="N124:Q124"/>
    <mergeCell ref="F125:I125"/>
    <mergeCell ref="F126:I126"/>
    <mergeCell ref="F127:I127"/>
    <mergeCell ref="F128:I128"/>
    <mergeCell ref="L128:M128"/>
    <mergeCell ref="N128:Q128"/>
    <mergeCell ref="F121:I121"/>
    <mergeCell ref="F122:I122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09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01 - Příprava staveniště</vt:lpstr>
      <vt:lpstr>SO 102 - Zálivy BUS, chod...</vt:lpstr>
      <vt:lpstr>SO 301 - Odvodnění povrch...</vt:lpstr>
      <vt:lpstr>SO 401 - Veřejné osvětlení</vt:lpstr>
      <vt:lpstr>SO 402 - Úpravy Telefonic...</vt:lpstr>
      <vt:lpstr>SO 801 - Vegetační úpravy</vt:lpstr>
      <vt:lpstr>SO 000 - Vedlejší a ostan...</vt:lpstr>
      <vt:lpstr>'Rekapitulace stavby'!Názvy_tisku</vt:lpstr>
      <vt:lpstr>'SO 000 - Vedlejší a ostan...'!Názvy_tisku</vt:lpstr>
      <vt:lpstr>'SO 01 - Příprava staveniště'!Názvy_tisku</vt:lpstr>
      <vt:lpstr>'SO 102 - Zálivy BUS, chod...'!Názvy_tisku</vt:lpstr>
      <vt:lpstr>'SO 301 - Odvodnění povrch...'!Názvy_tisku</vt:lpstr>
      <vt:lpstr>'SO 401 - Veřejné osvětlení'!Názvy_tisku</vt:lpstr>
      <vt:lpstr>'SO 402 - Úpravy Telefonic...'!Názvy_tisku</vt:lpstr>
      <vt:lpstr>'SO 801 - Vegetační úpravy'!Názvy_tisku</vt:lpstr>
      <vt:lpstr>'Rekapitulace stavby'!Oblast_tisku</vt:lpstr>
      <vt:lpstr>'SO 000 - Vedlejší a ostan...'!Oblast_tisku</vt:lpstr>
      <vt:lpstr>'SO 01 - Příprava staveniště'!Oblast_tisku</vt:lpstr>
      <vt:lpstr>'SO 102 - Zálivy BUS, chod...'!Oblast_tisku</vt:lpstr>
      <vt:lpstr>'SO 301 - Odvodnění povrch...'!Oblast_tisku</vt:lpstr>
      <vt:lpstr>'SO 401 - Veřejné osvětlení'!Oblast_tisku</vt:lpstr>
      <vt:lpstr>'SO 402 - Úpravy Telefonic...'!Oblast_tisku</vt:lpstr>
      <vt:lpstr>'SO 801 - Vegetační úpravy'!Oblast_tisku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Svinka</dc:creator>
  <cp:lastModifiedBy>Pavel Svinka</cp:lastModifiedBy>
  <cp:lastPrinted>2018-02-26T13:38:05Z</cp:lastPrinted>
  <dcterms:created xsi:type="dcterms:W3CDTF">2018-02-26T13:34:56Z</dcterms:created>
  <dcterms:modified xsi:type="dcterms:W3CDTF">2018-02-26T13:38:12Z</dcterms:modified>
</cp:coreProperties>
</file>